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495" windowWidth="28800" windowHeight="16275" activeTab="0"/>
  </bookViews>
  <sheets>
    <sheet name="HUTCITIES FY16 %" sheetId="1" r:id="rId1"/>
  </sheets>
  <externalReferences>
    <externalReference r:id="rId4"/>
    <externalReference r:id="rId5"/>
  </externalReferences>
  <definedNames>
    <definedName name="\P">#REF!</definedName>
    <definedName name="_2NDHALF">#REF!</definedName>
    <definedName name="_Fill" localSheetId="0" hidden="1">'HUTCITIES FY16 %'!#REF!</definedName>
    <definedName name="APRCITY" localSheetId="0">'HUTCITIES FY16 %'!#REF!</definedName>
    <definedName name="APRCITY">#REF!</definedName>
    <definedName name="APRHUT">#REF!</definedName>
    <definedName name="APRWARR" localSheetId="0">'HUTCITIES FY16 %'!#REF!</definedName>
    <definedName name="APRWARR">#REF!</definedName>
    <definedName name="AUGCITY" localSheetId="0">'HUTCITIES FY16 %'!#REF!</definedName>
    <definedName name="AUGCITY">#REF!</definedName>
    <definedName name="AUGHUT">#REF!</definedName>
    <definedName name="AUGWARR" localSheetId="0">'HUTCITIES FY16 %'!#REF!</definedName>
    <definedName name="AUGWARR">#REF!</definedName>
    <definedName name="CITYYTD" localSheetId="0">'HUTCITIES FY16 %'!#REF!</definedName>
    <definedName name="CITYYTD">#REF!</definedName>
    <definedName name="DECCITY" localSheetId="0">'HUTCITIES FY16 %'!#REF!</definedName>
    <definedName name="DECCITY">#REF!</definedName>
    <definedName name="DECHUT">#REF!</definedName>
    <definedName name="DECWARR" localSheetId="0">'HUTCITIES FY16 %'!#REF!</definedName>
    <definedName name="DECWARR">#REF!</definedName>
    <definedName name="FEBCITY" localSheetId="0">'HUTCITIES FY16 %'!#REF!</definedName>
    <definedName name="FEBCITY">#REF!</definedName>
    <definedName name="FEBHUT">#REF!</definedName>
    <definedName name="FEBWARR" localSheetId="0">'HUTCITIES FY16 %'!#REF!</definedName>
    <definedName name="FEBWARR">#REF!</definedName>
    <definedName name="JANCITY" localSheetId="0">'HUTCITIES FY16 %'!#REF!</definedName>
    <definedName name="JANCITY">#REF!</definedName>
    <definedName name="JANHUT">#REF!</definedName>
    <definedName name="JANWARR" localSheetId="0">'HUTCITIES FY16 %'!#REF!</definedName>
    <definedName name="JANWARR">#REF!</definedName>
    <definedName name="JDOC1">#REF!</definedName>
    <definedName name="JDOC2">#REF!</definedName>
    <definedName name="JDOC3">#REF!</definedName>
    <definedName name="JULCITY" localSheetId="0">'HUTCITIES FY16 %'!$A$2:$D$281</definedName>
    <definedName name="JULCITY">#REF!</definedName>
    <definedName name="JULHUT">#REF!</definedName>
    <definedName name="JULWARR" localSheetId="0">'HUTCITIES FY16 %'!#REF!</definedName>
    <definedName name="JULWARR">#REF!</definedName>
    <definedName name="JUNCITY" localSheetId="0">'HUTCITIES FY16 %'!#REF!</definedName>
    <definedName name="JUNCITY">#REF!</definedName>
    <definedName name="JUNHUT">#REF!</definedName>
    <definedName name="JUNWARR" localSheetId="0">'HUTCITIES FY16 %'!#REF!</definedName>
    <definedName name="JUNWARR">#REF!</definedName>
    <definedName name="M1_" localSheetId="0">'HUTCITIES FY16 %'!$D$8:$D$100</definedName>
    <definedName name="M1_">#REF!</definedName>
    <definedName name="M2_" localSheetId="0">'HUTCITIES FY16 %'!$D$101:$D$193</definedName>
    <definedName name="M2_">#REF!</definedName>
    <definedName name="MARCITY" localSheetId="0">'HUTCITIES FY16 %'!#REF!</definedName>
    <definedName name="MARCITY">#REF!</definedName>
    <definedName name="MARHUT">#REF!</definedName>
    <definedName name="MARWARR" localSheetId="0">'HUTCITIES FY16 %'!#REF!</definedName>
    <definedName name="MARWARR">#REF!</definedName>
    <definedName name="MAYCITY" localSheetId="0">'HUTCITIES FY16 %'!#REF!</definedName>
    <definedName name="MAYCITY">#REF!</definedName>
    <definedName name="MAYHUT">#REF!</definedName>
    <definedName name="MAYWARR" localSheetId="0">'HUTCITIES FY16 %'!#REF!</definedName>
    <definedName name="MAYWARR">#REF!</definedName>
    <definedName name="monthlyHolds">#REF!</definedName>
    <definedName name="NO">'[2]#REF'!$C$6:$F$97</definedName>
    <definedName name="NOVCITY" localSheetId="0">'HUTCITIES FY16 %'!#REF!</definedName>
    <definedName name="NOVCITY">#REF!</definedName>
    <definedName name="NOVHUT">#REF!</definedName>
    <definedName name="NOVWARR" localSheetId="0">'HUTCITIES FY16 %'!#REF!</definedName>
    <definedName name="NOVWARR">#REF!</definedName>
    <definedName name="OCTCITY" localSheetId="0">'HUTCITIES FY16 %'!#REF!</definedName>
    <definedName name="OCTCITY">#REF!</definedName>
    <definedName name="OCTHUT">#REF!</definedName>
    <definedName name="OCTWARR" localSheetId="0">'HUTCITIES FY16 %'!#REF!</definedName>
    <definedName name="OCTWARR">#REF!</definedName>
    <definedName name="PAGE1" localSheetId="0">'HUTCITIES FY16 %'!$A$2:$B$279</definedName>
    <definedName name="PAGE1">#REF!</definedName>
    <definedName name="_xlnm.Print_Area" localSheetId="0">'HUTCITIES FY16 %'!$D$8:$G$279</definedName>
    <definedName name="Print_Area_MI" localSheetId="0">'HUTCITIES FY16 %'!$A$8:$D$281</definedName>
    <definedName name="Print_Area_MI">#REF!</definedName>
    <definedName name="_xlnm.Print_Titles" localSheetId="0">'HUTCITIES FY16 %'!$A:$C,'HUTCITIES FY16 %'!$1:$7</definedName>
    <definedName name="Print_Titles_MI" localSheetId="0">'HUTCITIES FY16 %'!$2:$7</definedName>
    <definedName name="Print_Titles_MI">#REF!</definedName>
    <definedName name="PYMT" localSheetId="0">'[1]HUTCOUNTY'!#REF!</definedName>
    <definedName name="PYMT">'[1]HUTCOUNTY'!#REF!</definedName>
    <definedName name="SEP95CTY" localSheetId="0">'HUTCITIES FY16 %'!$D$8:$D$276</definedName>
    <definedName name="SEP95CTY">#REF!</definedName>
    <definedName name="SEPCITY" localSheetId="0">'HUTCITIES FY16 %'!#REF!</definedName>
    <definedName name="SEPCITY">#REF!</definedName>
    <definedName name="SEPHUT">#REF!</definedName>
    <definedName name="SEPWARR" localSheetId="0">'HUTCITIES FY16 %'!#REF!</definedName>
    <definedName name="SEPWARR">#REF!</definedName>
    <definedName name="WS">#REF!</definedName>
    <definedName name="YTDCOUNTYACTUAL" localSheetId="0">'[1]HUTCOUNTY'!#REF!</definedName>
    <definedName name="YTDCOUNTYACTUAL">'[1]HUTCOUNTY'!#REF!</definedName>
  </definedNames>
  <calcPr fullCalcOnLoad="1"/>
</workbook>
</file>

<file path=xl/sharedStrings.xml><?xml version="1.0" encoding="utf-8"?>
<sst xmlns="http://schemas.openxmlformats.org/spreadsheetml/2006/main" count="296" uniqueCount="291">
  <si>
    <t>C I T I E S</t>
  </si>
  <si>
    <t>HUT Amount</t>
  </si>
  <si>
    <t xml:space="preserve"> &gt; 7 cents</t>
  </si>
  <si>
    <t>Total</t>
  </si>
  <si>
    <t>HUT &lt;7</t>
  </si>
  <si>
    <t>&gt; 7 Cents</t>
  </si>
  <si>
    <t>Computed</t>
  </si>
  <si>
    <t>AGUILAR</t>
  </si>
  <si>
    <t>AKRON</t>
  </si>
  <si>
    <t>ALAMOSA</t>
  </si>
  <si>
    <t>ALMA</t>
  </si>
  <si>
    <t>ANTONITO</t>
  </si>
  <si>
    <t>ARRIBA</t>
  </si>
  <si>
    <t>ARVADA</t>
  </si>
  <si>
    <t>ASPEN</t>
  </si>
  <si>
    <t>AULT</t>
  </si>
  <si>
    <t>AURORA</t>
  </si>
  <si>
    <t>AVON</t>
  </si>
  <si>
    <t>BASALT</t>
  </si>
  <si>
    <t>BAYFIELD</t>
  </si>
  <si>
    <t>BENNETT</t>
  </si>
  <si>
    <t>BERTHOUD</t>
  </si>
  <si>
    <t>BETHUNE</t>
  </si>
  <si>
    <t>BLACK HAWK</t>
  </si>
  <si>
    <t>BLANCA</t>
  </si>
  <si>
    <t>BLUE RIVER</t>
  </si>
  <si>
    <t>BONANZA</t>
  </si>
  <si>
    <t>BOONE</t>
  </si>
  <si>
    <t>BOULDER</t>
  </si>
  <si>
    <t>BOW MAR</t>
  </si>
  <si>
    <t>BRANSON</t>
  </si>
  <si>
    <t>BRECKENRIDGE</t>
  </si>
  <si>
    <t>BRIGHTON</t>
  </si>
  <si>
    <t>BROOKSIDE</t>
  </si>
  <si>
    <t>BROOMFIELD</t>
  </si>
  <si>
    <t>BRUSH</t>
  </si>
  <si>
    <t>BUENA VISTA</t>
  </si>
  <si>
    <t>BURLINGTON</t>
  </si>
  <si>
    <t>CALHAN</t>
  </si>
  <si>
    <t>CAMPO</t>
  </si>
  <si>
    <t>CANON CITY</t>
  </si>
  <si>
    <t>CARBONDALE</t>
  </si>
  <si>
    <t>CASTLE PINES NORTH</t>
  </si>
  <si>
    <t>CASTLE ROCK</t>
  </si>
  <si>
    <t>CEDAREDGE</t>
  </si>
  <si>
    <t>CENTENNIAL</t>
  </si>
  <si>
    <t>CENTER</t>
  </si>
  <si>
    <t>CENTRAL CITY</t>
  </si>
  <si>
    <t>CHERAW</t>
  </si>
  <si>
    <t>CHERRY HILLS VILLAGE</t>
  </si>
  <si>
    <t>CHEYENNE WELLS</t>
  </si>
  <si>
    <t>COAL CREEK</t>
  </si>
  <si>
    <t>COKEDALE</t>
  </si>
  <si>
    <t>COLLBRAN</t>
  </si>
  <si>
    <t>COLORADO SPRINGS</t>
  </si>
  <si>
    <t>COLUMBINE VALLEY</t>
  </si>
  <si>
    <t>COMMERCE CITY</t>
  </si>
  <si>
    <t>CORTEZ</t>
  </si>
  <si>
    <t>CRAIG</t>
  </si>
  <si>
    <t>CRAWFORD</t>
  </si>
  <si>
    <t>CREEDE</t>
  </si>
  <si>
    <t>CRESTED BUTTE</t>
  </si>
  <si>
    <t>CRESTONE</t>
  </si>
  <si>
    <t>CRIPPLE CREEK</t>
  </si>
  <si>
    <t>CROOK</t>
  </si>
  <si>
    <t>CROWLEY</t>
  </si>
  <si>
    <t>DACONO</t>
  </si>
  <si>
    <t>DE BEQUE</t>
  </si>
  <si>
    <t>DEER TRAIL</t>
  </si>
  <si>
    <t>DEL NORTE</t>
  </si>
  <si>
    <t>DELTA</t>
  </si>
  <si>
    <t>DENVER</t>
  </si>
  <si>
    <t>DILLON</t>
  </si>
  <si>
    <t>DINOSAUR</t>
  </si>
  <si>
    <t>DOLORES</t>
  </si>
  <si>
    <t>DOVE CREEK</t>
  </si>
  <si>
    <t>DURANGO</t>
  </si>
  <si>
    <t>EADS</t>
  </si>
  <si>
    <t>EAGLE</t>
  </si>
  <si>
    <t>EATON</t>
  </si>
  <si>
    <t>ECKLEY</t>
  </si>
  <si>
    <t>EDGEWATER</t>
  </si>
  <si>
    <t>ELIZABETH</t>
  </si>
  <si>
    <t>EMPIRE</t>
  </si>
  <si>
    <t>ENGLEWOOD</t>
  </si>
  <si>
    <t>ERIE</t>
  </si>
  <si>
    <t>ESTES PARK</t>
  </si>
  <si>
    <t>EVANS</t>
  </si>
  <si>
    <t>FAIRPLAY</t>
  </si>
  <si>
    <t>FEDERAL HEIGHTS</t>
  </si>
  <si>
    <t>FIRESTONE</t>
  </si>
  <si>
    <t>FLAGLER</t>
  </si>
  <si>
    <t>FLEMING</t>
  </si>
  <si>
    <t>FLORENCE</t>
  </si>
  <si>
    <t>FORT COLLINS</t>
  </si>
  <si>
    <t>FORT LUPTON</t>
  </si>
  <si>
    <t>FORT MORGAN</t>
  </si>
  <si>
    <t>FOUNTAIN</t>
  </si>
  <si>
    <t>FOWLER</t>
  </si>
  <si>
    <t>FOXFIELD</t>
  </si>
  <si>
    <t>FRASER</t>
  </si>
  <si>
    <t>FREDERICK</t>
  </si>
  <si>
    <t>FRISCO</t>
  </si>
  <si>
    <t>FRUITA</t>
  </si>
  <si>
    <t>GARDEN CITY</t>
  </si>
  <si>
    <t>GENOA</t>
  </si>
  <si>
    <t>GEORGETOWN</t>
  </si>
  <si>
    <t>GILCREST</t>
  </si>
  <si>
    <t>GLENDALE</t>
  </si>
  <si>
    <t>GLENWOOD SPRINGS</t>
  </si>
  <si>
    <t>GOLDEN</t>
  </si>
  <si>
    <t>GRANADA</t>
  </si>
  <si>
    <t>GRANBY</t>
  </si>
  <si>
    <t>GRAND JUNCTION</t>
  </si>
  <si>
    <t>GRAND LAKE</t>
  </si>
  <si>
    <t>GREELEY</t>
  </si>
  <si>
    <t>GREEN MOUNTAIN FALLS</t>
  </si>
  <si>
    <t>GREENWOOD VILLAGE</t>
  </si>
  <si>
    <t>GROVER</t>
  </si>
  <si>
    <t>GUNNISON</t>
  </si>
  <si>
    <t>GYPSUM</t>
  </si>
  <si>
    <t>HARTMAN</t>
  </si>
  <si>
    <t>HASWELL</t>
  </si>
  <si>
    <t>HAXTUN</t>
  </si>
  <si>
    <t>HAYDEN</t>
  </si>
  <si>
    <t>HILLROSE</t>
  </si>
  <si>
    <t>HOLLY</t>
  </si>
  <si>
    <t>HOLYOKE</t>
  </si>
  <si>
    <t>HOOPER</t>
  </si>
  <si>
    <t>HOT SULPHUR SPRINGS</t>
  </si>
  <si>
    <t>HOTCHKISS</t>
  </si>
  <si>
    <t>HUDSON</t>
  </si>
  <si>
    <t>HUGO</t>
  </si>
  <si>
    <t>IDAHO SPRINGS</t>
  </si>
  <si>
    <t>IGNACIO</t>
  </si>
  <si>
    <t>ILIFF</t>
  </si>
  <si>
    <t>JAMESTOWN</t>
  </si>
  <si>
    <t>JOHNSTOWN</t>
  </si>
  <si>
    <t>JULESBURG</t>
  </si>
  <si>
    <t>KEENESBURG</t>
  </si>
  <si>
    <t>KERSEY</t>
  </si>
  <si>
    <t>KIM</t>
  </si>
  <si>
    <t>KIOWA</t>
  </si>
  <si>
    <t>KIT CARSON</t>
  </si>
  <si>
    <t>KREMMLING</t>
  </si>
  <si>
    <t>LA JARA</t>
  </si>
  <si>
    <t>LA JUNTA</t>
  </si>
  <si>
    <t>LA SALLE</t>
  </si>
  <si>
    <t>LA VETA</t>
  </si>
  <si>
    <t>LAFAYETTE</t>
  </si>
  <si>
    <t>LAKE CITY</t>
  </si>
  <si>
    <t>LAKESIDE</t>
  </si>
  <si>
    <t>LAKEWOOD</t>
  </si>
  <si>
    <t>LAMAR</t>
  </si>
  <si>
    <t>LARKSPUR</t>
  </si>
  <si>
    <t>LAS ANIMAS</t>
  </si>
  <si>
    <t>LEADVILLE</t>
  </si>
  <si>
    <t>LIMON</t>
  </si>
  <si>
    <t>LITTLETON</t>
  </si>
  <si>
    <t>LOCHBUIE</t>
  </si>
  <si>
    <t>LOG LANE VILLAGE</t>
  </si>
  <si>
    <t>LONETREE</t>
  </si>
  <si>
    <t>LONGMONT</t>
  </si>
  <si>
    <t>LOUISVILLE</t>
  </si>
  <si>
    <t>LOVELAND</t>
  </si>
  <si>
    <t>LYONS</t>
  </si>
  <si>
    <t>MANASSA</t>
  </si>
  <si>
    <t>MANCOS</t>
  </si>
  <si>
    <t>MANITOU SPRINGS</t>
  </si>
  <si>
    <t>MANZANOLA</t>
  </si>
  <si>
    <t>MARBLE</t>
  </si>
  <si>
    <t>MEAD</t>
  </si>
  <si>
    <t>MEEKER</t>
  </si>
  <si>
    <t>MERINO</t>
  </si>
  <si>
    <t>MILLIKEN</t>
  </si>
  <si>
    <t>MINTURN</t>
  </si>
  <si>
    <t>MOFFAT</t>
  </si>
  <si>
    <t>MONTE VISTA</t>
  </si>
  <si>
    <t>MONTROSE</t>
  </si>
  <si>
    <t>MONUMENT</t>
  </si>
  <si>
    <t>MORRISON</t>
  </si>
  <si>
    <t>MOUNTAIN VIEW</t>
  </si>
  <si>
    <t>MOUNTAIN VILLAGE</t>
  </si>
  <si>
    <t>MT CRESTED BUTTE</t>
  </si>
  <si>
    <t>NATURITA</t>
  </si>
  <si>
    <t>NEDERLAND</t>
  </si>
  <si>
    <t>NEW CASTLE</t>
  </si>
  <si>
    <t>NORTHGLENN</t>
  </si>
  <si>
    <t>NORWOOD</t>
  </si>
  <si>
    <t>NUCLA</t>
  </si>
  <si>
    <t>NUNN</t>
  </si>
  <si>
    <t>OAK CREEK</t>
  </si>
  <si>
    <t>OLATHE</t>
  </si>
  <si>
    <t>OLNEY SPRINGS</t>
  </si>
  <si>
    <t>OPHIR</t>
  </si>
  <si>
    <t>ORCHARD CITY</t>
  </si>
  <si>
    <t>ORDWAY</t>
  </si>
  <si>
    <t>OTIS</t>
  </si>
  <si>
    <t>OURAY</t>
  </si>
  <si>
    <t>OVID</t>
  </si>
  <si>
    <t>PAGOSA SPRINGS</t>
  </si>
  <si>
    <t>PALISADE</t>
  </si>
  <si>
    <t>PALMER LAKE</t>
  </si>
  <si>
    <t>PAOLI</t>
  </si>
  <si>
    <t>PAONIA</t>
  </si>
  <si>
    <t>PARACHUTE</t>
  </si>
  <si>
    <t>PARKER</t>
  </si>
  <si>
    <t>PEETZ</t>
  </si>
  <si>
    <t>PIERCE</t>
  </si>
  <si>
    <t>PITKIN</t>
  </si>
  <si>
    <t>PLATTEVILLE</t>
  </si>
  <si>
    <t>PONCHA SPRINGS</t>
  </si>
  <si>
    <t>PRITCHETT</t>
  </si>
  <si>
    <t>PUEBLO</t>
  </si>
  <si>
    <t>RAMAH</t>
  </si>
  <si>
    <t>RANGELY</t>
  </si>
  <si>
    <t xml:space="preserve">RAYMER </t>
  </si>
  <si>
    <t>RED CLIFF</t>
  </si>
  <si>
    <t>RICO</t>
  </si>
  <si>
    <t>RIDGWAY</t>
  </si>
  <si>
    <t>RIFLE</t>
  </si>
  <si>
    <t>ROCKVALE</t>
  </si>
  <si>
    <t>ROCKY FORD</t>
  </si>
  <si>
    <t>ROMEO</t>
  </si>
  <si>
    <t>RYE</t>
  </si>
  <si>
    <t>SAGUACHE</t>
  </si>
  <si>
    <t>SALIDA</t>
  </si>
  <si>
    <t>SAN LUIS</t>
  </si>
  <si>
    <t>SANFORD</t>
  </si>
  <si>
    <t>SAWPIT</t>
  </si>
  <si>
    <t>SEDGWICK</t>
  </si>
  <si>
    <t>SEIBERT</t>
  </si>
  <si>
    <t>SEVERANCE</t>
  </si>
  <si>
    <t>SHERIDAN</t>
  </si>
  <si>
    <t>SHERIDAN LAKE</t>
  </si>
  <si>
    <t>SILT</t>
  </si>
  <si>
    <t>SILVER CLIFF</t>
  </si>
  <si>
    <t>SILVER PLUME</t>
  </si>
  <si>
    <t>SILVERTHORNE</t>
  </si>
  <si>
    <t>SILVERTON</t>
  </si>
  <si>
    <t>SIMLA</t>
  </si>
  <si>
    <t>SNOWMASS VILLAGE</t>
  </si>
  <si>
    <t>SOUTH FORK</t>
  </si>
  <si>
    <t>SPRINGFIELD</t>
  </si>
  <si>
    <t>STARKVILLE</t>
  </si>
  <si>
    <t>STEAMBOAT SPRINGS</t>
  </si>
  <si>
    <t>STERLING</t>
  </si>
  <si>
    <t>STRATTON</t>
  </si>
  <si>
    <t>SUGAR CITY</t>
  </si>
  <si>
    <t>SUPERIOR</t>
  </si>
  <si>
    <t>SWINK</t>
  </si>
  <si>
    <t>TELLURIDE</t>
  </si>
  <si>
    <t>THORNTON</t>
  </si>
  <si>
    <t>TIMNATH</t>
  </si>
  <si>
    <t>TRINIDAD</t>
  </si>
  <si>
    <t>TWO BUTTES</t>
  </si>
  <si>
    <t>VAIL</t>
  </si>
  <si>
    <t>VICTOR</t>
  </si>
  <si>
    <t>VILAS</t>
  </si>
  <si>
    <t>VONA</t>
  </si>
  <si>
    <t>WALDEN</t>
  </si>
  <si>
    <t>WALSENBURG</t>
  </si>
  <si>
    <t>WALSH</t>
  </si>
  <si>
    <t>WARD</t>
  </si>
  <si>
    <t>WELLINGTON</t>
  </si>
  <si>
    <t>WESTCLIFFE</t>
  </si>
  <si>
    <t>WESTMINSTER</t>
  </si>
  <si>
    <t>WHEAT RIDGE</t>
  </si>
  <si>
    <t>WIGGINS</t>
  </si>
  <si>
    <t>WILEY</t>
  </si>
  <si>
    <t>WILLIAMSBURG</t>
  </si>
  <si>
    <t>WINDSOR</t>
  </si>
  <si>
    <t>WINTER PARK</t>
  </si>
  <si>
    <t>WOODLAND PARK</t>
  </si>
  <si>
    <t>WRAY</t>
  </si>
  <si>
    <t>YAMPA</t>
  </si>
  <si>
    <t>YUMA</t>
  </si>
  <si>
    <t>TOTAL</t>
  </si>
  <si>
    <t>ESTIMATE 1  JULY 15 - DEC 15</t>
  </si>
  <si>
    <t>ESTIMATE 2  JAN 16 - DEC 16</t>
  </si>
  <si>
    <t>hut</t>
  </si>
  <si>
    <t>7c</t>
  </si>
  <si>
    <t>SFY21</t>
  </si>
  <si>
    <t>total</t>
  </si>
  <si>
    <t>SFY22</t>
  </si>
  <si>
    <t>fee</t>
  </si>
  <si>
    <t>6 months of SFY21</t>
  </si>
  <si>
    <t>6 months of SFY22</t>
  </si>
  <si>
    <t>for Estimate 1, cells L2-4 only</t>
  </si>
  <si>
    <t>for Estimate 2, cells L2-4 plus cells O2-4</t>
  </si>
  <si>
    <t>FY2022</t>
  </si>
</sst>
</file>

<file path=xl/styles.xml><?xml version="1.0" encoding="utf-8"?>
<styleSheet xmlns="http://schemas.openxmlformats.org/spreadsheetml/2006/main">
  <numFmts count="4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%"/>
    <numFmt numFmtId="165" formatCode="0_)"/>
    <numFmt numFmtId="166" formatCode="#,##0.00000_);\(#,##0.00000\)"/>
    <numFmt numFmtId="167" formatCode=";;;"/>
    <numFmt numFmtId="168" formatCode="mm/dd/yy_)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0.00_)"/>
    <numFmt numFmtId="173" formatCode="#,##0.000_);\(#,##0.000\)"/>
    <numFmt numFmtId="174" formatCode="#,##0.0000_);\(#,##0.0000\)"/>
    <numFmt numFmtId="175" formatCode="#,##0.0_);\(#,##0.0\)"/>
    <numFmt numFmtId="176" formatCode="0.000000_)"/>
    <numFmt numFmtId="177" formatCode="0.0000%"/>
    <numFmt numFmtId="178" formatCode="0.00000%"/>
    <numFmt numFmtId="179" formatCode="0.00_);\(0.00\)"/>
    <numFmt numFmtId="180" formatCode="&quot;$&quot;#,##0\ ;\(&quot;$&quot;#,##0\)"/>
    <numFmt numFmtId="181" formatCode="0.000_)"/>
    <numFmt numFmtId="182" formatCode="0.0%"/>
    <numFmt numFmtId="183" formatCode="0.000%"/>
    <numFmt numFmtId="184" formatCode="0.000"/>
    <numFmt numFmtId="185" formatCode="0.0000"/>
    <numFmt numFmtId="186" formatCode="0.0"/>
    <numFmt numFmtId="187" formatCode="000\-00\-0000"/>
    <numFmt numFmtId="188" formatCode="#,##0.000000_);\(#,##0.000000\)"/>
    <numFmt numFmtId="189" formatCode="#,##0.0000000_);\(#,##0.0000000\)"/>
    <numFmt numFmtId="190" formatCode="_(* #,##0.0_);_(* \(#,##0.0\);_(* &quot;-&quot;??_);_(@_)"/>
    <numFmt numFmtId="191" formatCode="#,##0.00000000_);\(#,##0.00000000\)"/>
    <numFmt numFmtId="192" formatCode="[$-409]dddd\,\ mmmm\ dd\,\ yyyy"/>
    <numFmt numFmtId="193" formatCode="mm/dd/yy;@"/>
    <numFmt numFmtId="194" formatCode="#,##0.00;[Red]#,##0.00"/>
    <numFmt numFmtId="195" formatCode="0.000000"/>
    <numFmt numFmtId="196" formatCode="[$€-2]\ #,##0.00_);[Red]\([$€-2]\ #,##0.00\)"/>
  </numFmts>
  <fonts count="42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u val="single"/>
      <sz val="10.45"/>
      <color indexed="36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u val="single"/>
      <sz val="10.45"/>
      <color indexed="12"/>
      <name val="Arial"/>
      <family val="0"/>
    </font>
    <font>
      <sz val="12"/>
      <color indexed="12"/>
      <name val="Arial"/>
      <family val="2"/>
    </font>
    <font>
      <i/>
      <sz val="12"/>
      <name val="Arial"/>
      <family val="2"/>
    </font>
    <font>
      <sz val="12"/>
      <color indexed="8"/>
      <name val="Arial"/>
      <family val="2"/>
    </font>
    <font>
      <sz val="10"/>
      <color indexed="63"/>
      <name val="Arial"/>
      <family val="2"/>
    </font>
    <font>
      <i/>
      <u val="singleAccounting"/>
      <sz val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33" fillId="0" borderId="0" applyNumberFormat="0" applyFill="0" applyBorder="0" applyAlignment="0" applyProtection="0"/>
    <xf numFmtId="2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4" applyNumberFormat="0" applyFill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0" fontId="39" fillId="27" borderId="6" applyNumberFormat="0" applyAlignment="0" applyProtection="0"/>
    <xf numFmtId="9" fontId="4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" fillId="0" borderId="7" applyNumberFormat="0" applyFont="0" applyFill="0" applyAlignment="0" applyProtection="0"/>
    <xf numFmtId="0" fontId="41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40" fontId="0" fillId="0" borderId="0" xfId="0" applyNumberFormat="1" applyFont="1" applyAlignment="1">
      <alignment horizontal="center"/>
    </xf>
    <xf numFmtId="40" fontId="7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40" fontId="0" fillId="0" borderId="0" xfId="0" applyNumberFormat="1" applyFont="1" applyAlignment="1">
      <alignment/>
    </xf>
    <xf numFmtId="40" fontId="9" fillId="0" borderId="0" xfId="0" applyNumberFormat="1" applyFont="1" applyAlignment="1" applyProtection="1">
      <alignment/>
      <protection/>
    </xf>
    <xf numFmtId="0" fontId="9" fillId="0" borderId="0" xfId="0" applyFont="1" applyAlignment="1" quotePrefix="1">
      <alignment horizontal="left"/>
    </xf>
    <xf numFmtId="40" fontId="10" fillId="0" borderId="0" xfId="0" applyNumberFormat="1" applyFont="1" applyAlignment="1">
      <alignment horizontal="right"/>
    </xf>
    <xf numFmtId="0" fontId="0" fillId="0" borderId="0" xfId="0" applyFont="1" applyAlignment="1" quotePrefix="1">
      <alignment horizontal="right"/>
    </xf>
    <xf numFmtId="0" fontId="11" fillId="0" borderId="0" xfId="0" applyFont="1" applyAlignment="1" applyProtection="1">
      <alignment/>
      <protection/>
    </xf>
    <xf numFmtId="40" fontId="0" fillId="0" borderId="0" xfId="0" applyNumberFormat="1" applyFont="1" applyAlignment="1" applyProtection="1">
      <alignment/>
      <protection/>
    </xf>
    <xf numFmtId="0" fontId="0" fillId="0" borderId="0" xfId="0" applyFont="1" applyAlignment="1" quotePrefix="1">
      <alignment/>
    </xf>
    <xf numFmtId="40" fontId="0" fillId="0" borderId="0" xfId="0" applyNumberFormat="1" applyFont="1" applyAlignment="1">
      <alignment horizontal="right"/>
    </xf>
    <xf numFmtId="0" fontId="0" fillId="0" borderId="0" xfId="0" applyFont="1" applyAlignment="1">
      <alignment/>
    </xf>
    <xf numFmtId="0" fontId="11" fillId="0" borderId="0" xfId="0" applyFont="1" applyFill="1" applyAlignment="1" applyProtection="1">
      <alignment/>
      <protection/>
    </xf>
    <xf numFmtId="0" fontId="11" fillId="0" borderId="0" xfId="0" applyFont="1" applyAlignment="1" applyProtection="1" quotePrefix="1">
      <alignment horizontal="left"/>
      <protection/>
    </xf>
    <xf numFmtId="164" fontId="0" fillId="0" borderId="0" xfId="0" applyNumberFormat="1" applyFont="1" applyAlignment="1" applyProtection="1">
      <alignment horizontal="right"/>
      <protection/>
    </xf>
    <xf numFmtId="39" fontId="0" fillId="0" borderId="0" xfId="0" applyNumberFormat="1" applyFont="1" applyAlignment="1" applyProtection="1">
      <alignment/>
      <protection/>
    </xf>
    <xf numFmtId="1" fontId="0" fillId="0" borderId="0" xfId="0" applyNumberFormat="1" applyFont="1" applyAlignment="1">
      <alignment/>
    </xf>
    <xf numFmtId="40" fontId="0" fillId="0" borderId="0" xfId="0" applyNumberFormat="1" applyFont="1" applyBorder="1" applyAlignment="1" applyProtection="1">
      <alignment/>
      <protection/>
    </xf>
    <xf numFmtId="40" fontId="7" fillId="0" borderId="0" xfId="0" applyNumberFormat="1" applyFont="1" applyAlignment="1">
      <alignment horizontal="right"/>
    </xf>
    <xf numFmtId="3" fontId="12" fillId="0" borderId="0" xfId="0" applyNumberFormat="1" applyFont="1" applyAlignment="1">
      <alignment/>
    </xf>
    <xf numFmtId="0" fontId="12" fillId="0" borderId="0" xfId="0" applyFont="1" applyAlignment="1">
      <alignment wrapText="1"/>
    </xf>
    <xf numFmtId="164" fontId="0" fillId="0" borderId="0" xfId="0" applyNumberFormat="1" applyFont="1" applyFill="1" applyAlignment="1">
      <alignment/>
    </xf>
    <xf numFmtId="40" fontId="9" fillId="8" borderId="0" xfId="0" applyNumberFormat="1" applyFont="1" applyFill="1" applyAlignment="1" applyProtection="1">
      <alignment/>
      <protection/>
    </xf>
    <xf numFmtId="44" fontId="0" fillId="0" borderId="0" xfId="45" applyFont="1" applyAlignment="1">
      <alignment/>
    </xf>
    <xf numFmtId="44" fontId="7" fillId="0" borderId="0" xfId="45" applyFont="1" applyAlignment="1">
      <alignment/>
    </xf>
    <xf numFmtId="44" fontId="7" fillId="0" borderId="0" xfId="45" applyFont="1" applyAlignment="1">
      <alignment horizontal="center"/>
    </xf>
    <xf numFmtId="44" fontId="0" fillId="0" borderId="0" xfId="0" applyNumberFormat="1" applyFont="1" applyAlignment="1">
      <alignment/>
    </xf>
    <xf numFmtId="44" fontId="7" fillId="33" borderId="0" xfId="0" applyNumberFormat="1" applyFont="1" applyFill="1" applyAlignment="1">
      <alignment/>
    </xf>
    <xf numFmtId="44" fontId="7" fillId="33" borderId="0" xfId="45" applyFont="1" applyFill="1" applyAlignment="1">
      <alignment/>
    </xf>
    <xf numFmtId="44" fontId="0" fillId="0" borderId="0" xfId="0" applyNumberFormat="1" applyFont="1" applyFill="1" applyAlignment="1">
      <alignment/>
    </xf>
    <xf numFmtId="40" fontId="0" fillId="33" borderId="8" xfId="0" applyNumberFormat="1" applyFont="1" applyFill="1" applyBorder="1" applyAlignment="1" applyProtection="1">
      <alignment/>
      <protection/>
    </xf>
    <xf numFmtId="0" fontId="0" fillId="33" borderId="0" xfId="0" applyFont="1" applyFill="1" applyAlignment="1">
      <alignment/>
    </xf>
    <xf numFmtId="0" fontId="10" fillId="33" borderId="0" xfId="0" applyFont="1" applyFill="1" applyAlignment="1">
      <alignment/>
    </xf>
    <xf numFmtId="44" fontId="13" fillId="0" borderId="0" xfId="45" applyFont="1" applyAlignment="1">
      <alignment horizontal="left"/>
    </xf>
    <xf numFmtId="44" fontId="13" fillId="0" borderId="0" xfId="45" applyFont="1" applyAlignment="1">
      <alignment horizont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Date" xfId="48"/>
    <cellStyle name="Explanatory Text" xfId="49"/>
    <cellStyle name="Fixed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\\C:\Documents%20and%20Settings\johnsonc\Local%20Settings\Temporary%20Internet%20Files\OLKA\2011%20HIGHWAY%20USER'S%20SPREADSHEET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nt-cst\acct\Cindy\2003\HIGHWAY%20USERS%202003\HUTYT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UTCITIES (2)"/>
      <sheetName val="T-ACCT"/>
      <sheetName val="HUTDISTR"/>
      <sheetName val="HUTYTD"/>
      <sheetName val="HUTCOUNTY"/>
      <sheetName val="Counties-Faster Tier Bkdwn"/>
      <sheetName val="HUTCITIES"/>
      <sheetName val="Cities-FASTER"/>
      <sheetName val="HOLDS"/>
      <sheetName val="REVERSAL forFY10 DOR&amp;Reversion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HUTYTD "/>
      <sheetName val="#RE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Q295"/>
  <sheetViews>
    <sheetView tabSelected="1" defaultGridColor="0" zoomScale="87" zoomScaleNormal="87" zoomScalePageLayoutView="0" colorId="22" workbookViewId="0" topLeftCell="A1">
      <pane ySplit="7" topLeftCell="A8" activePane="bottomLeft" state="frozen"/>
      <selection pane="topLeft" activeCell="A1" sqref="A1"/>
      <selection pane="bottomLeft" activeCell="I1" sqref="I1:R7"/>
    </sheetView>
  </sheetViews>
  <sheetFormatPr defaultColWidth="10.10546875" defaultRowHeight="15"/>
  <cols>
    <col min="1" max="1" width="19.10546875" style="4" customWidth="1"/>
    <col min="2" max="2" width="12.10546875" style="5" bestFit="1" customWidth="1"/>
    <col min="3" max="3" width="14.99609375" style="5" customWidth="1"/>
    <col min="4" max="5" width="14.6640625" style="6" customWidth="1"/>
    <col min="6" max="6" width="5.6640625" style="4" customWidth="1"/>
    <col min="7" max="7" width="14.6640625" style="6" customWidth="1"/>
    <col min="8" max="8" width="10.10546875" style="4" customWidth="1"/>
    <col min="9" max="9" width="0" style="4" hidden="1" customWidth="1"/>
    <col min="10" max="12" width="16.10546875" style="27" hidden="1" customWidth="1"/>
    <col min="13" max="13" width="17.3359375" style="4" hidden="1" customWidth="1"/>
    <col min="14" max="14" width="5.5546875" style="4" hidden="1" customWidth="1"/>
    <col min="15" max="18" width="0" style="4" hidden="1" customWidth="1"/>
    <col min="19" max="16384" width="10.10546875" style="4" customWidth="1"/>
  </cols>
  <sheetData>
    <row r="1" spans="3:13" s="1" customFormat="1" ht="17.25">
      <c r="C1" s="2"/>
      <c r="D1" s="22" t="s">
        <v>278</v>
      </c>
      <c r="E1" s="3"/>
      <c r="G1" s="22" t="s">
        <v>279</v>
      </c>
      <c r="J1" s="29" t="s">
        <v>282</v>
      </c>
      <c r="K1" s="38" t="s">
        <v>286</v>
      </c>
      <c r="L1" s="29" t="s">
        <v>284</v>
      </c>
      <c r="M1" s="37" t="s">
        <v>287</v>
      </c>
    </row>
    <row r="2" spans="1:13" ht="15">
      <c r="A2" s="4" t="s">
        <v>0</v>
      </c>
      <c r="C2" s="5" t="s">
        <v>1</v>
      </c>
      <c r="D2" s="26">
        <f>K2</f>
        <v>9383729</v>
      </c>
      <c r="E2" s="7"/>
      <c r="F2" s="5" t="s">
        <v>1</v>
      </c>
      <c r="G2" s="26">
        <f>K2+M2</f>
        <v>18331328</v>
      </c>
      <c r="H2" s="24"/>
      <c r="I2" s="4" t="s">
        <v>280</v>
      </c>
      <c r="J2" s="27">
        <v>18767458</v>
      </c>
      <c r="K2" s="27">
        <f>J2/2</f>
        <v>9383729</v>
      </c>
      <c r="L2" s="27">
        <f>17895198</f>
        <v>17895198</v>
      </c>
      <c r="M2" s="30">
        <f>L2/2</f>
        <v>8947599</v>
      </c>
    </row>
    <row r="3" spans="1:13" ht="15">
      <c r="A3" s="8" t="s">
        <v>290</v>
      </c>
      <c r="C3" s="5" t="s">
        <v>2</v>
      </c>
      <c r="D3" s="26">
        <f>K3</f>
        <v>60001319</v>
      </c>
      <c r="E3" s="7"/>
      <c r="F3" s="5" t="s">
        <v>2</v>
      </c>
      <c r="G3" s="26">
        <f>K3+M3</f>
        <v>118960713.5</v>
      </c>
      <c r="H3" s="24"/>
      <c r="I3" s="4" t="s">
        <v>281</v>
      </c>
      <c r="J3" s="27">
        <f>91785854+28216784</f>
        <v>120002638</v>
      </c>
      <c r="K3" s="27">
        <f>J3/2</f>
        <v>60001319</v>
      </c>
      <c r="L3" s="27">
        <f>91785854+26132935</f>
        <v>117918789</v>
      </c>
      <c r="M3" s="30">
        <f>L3/2</f>
        <v>58959394.5</v>
      </c>
    </row>
    <row r="4" spans="1:13" ht="15">
      <c r="A4" s="8"/>
      <c r="C4" s="5" t="s">
        <v>285</v>
      </c>
      <c r="D4" s="26"/>
      <c r="E4" s="7"/>
      <c r="F4" s="5"/>
      <c r="G4" s="26">
        <f>K4+M4</f>
        <v>7320884</v>
      </c>
      <c r="H4" s="24"/>
      <c r="I4" s="4" t="s">
        <v>285</v>
      </c>
      <c r="L4" s="27">
        <v>14641768</v>
      </c>
      <c r="M4" s="33">
        <f>L4/2</f>
        <v>7320884</v>
      </c>
    </row>
    <row r="5" spans="1:13" ht="16.5" thickBot="1">
      <c r="A5" s="23"/>
      <c r="C5" s="5" t="s">
        <v>3</v>
      </c>
      <c r="D5" s="34">
        <f>138770096/2</f>
        <v>69385048</v>
      </c>
      <c r="E5" s="21"/>
      <c r="F5" s="5" t="s">
        <v>3</v>
      </c>
      <c r="G5" s="34">
        <f>SUM(G2:G4)</f>
        <v>144612925.5</v>
      </c>
      <c r="I5" s="4" t="s">
        <v>283</v>
      </c>
      <c r="J5" s="28">
        <f>SUM(J2:J4)</f>
        <v>138770096</v>
      </c>
      <c r="K5" s="32">
        <f>J5/2</f>
        <v>69385048</v>
      </c>
      <c r="L5" s="28">
        <f>SUM(L2:L4)</f>
        <v>150455755</v>
      </c>
      <c r="M5" s="31">
        <f>SUM(M2:M4)</f>
        <v>75227877.5</v>
      </c>
    </row>
    <row r="6" spans="1:17" ht="15.75" thickTop="1">
      <c r="A6" s="23"/>
      <c r="D6" s="9"/>
      <c r="E6" s="9"/>
      <c r="G6" s="9"/>
      <c r="M6" s="30"/>
      <c r="O6" s="36" t="s">
        <v>289</v>
      </c>
      <c r="P6" s="35"/>
      <c r="Q6" s="35"/>
    </row>
    <row r="7" spans="2:17" ht="15">
      <c r="B7" s="10" t="s">
        <v>4</v>
      </c>
      <c r="C7" s="5" t="s">
        <v>5</v>
      </c>
      <c r="D7" s="2" t="s">
        <v>6</v>
      </c>
      <c r="E7" s="2"/>
      <c r="G7" s="6" t="s">
        <v>6</v>
      </c>
      <c r="O7" s="36" t="s">
        <v>288</v>
      </c>
      <c r="P7" s="35"/>
      <c r="Q7" s="35"/>
    </row>
    <row r="8" spans="1:7" ht="15">
      <c r="A8" s="11" t="s">
        <v>7</v>
      </c>
      <c r="B8" s="25">
        <v>0.0001942432</v>
      </c>
      <c r="C8" s="25">
        <v>0.0001846377</v>
      </c>
      <c r="D8" s="12">
        <f>ROUND(($D$2*B8)+($D$3*C8),2)</f>
        <v>12901.23</v>
      </c>
      <c r="E8" s="12"/>
      <c r="F8" s="13"/>
      <c r="G8" s="12">
        <f aca="true" t="shared" si="0" ref="G8:G71">ROUND(($G$2*B8)+($G$3*C8)+($G$4*C8),2)</f>
        <v>26877.08</v>
      </c>
    </row>
    <row r="9" spans="1:7" ht="15">
      <c r="A9" s="11" t="s">
        <v>8</v>
      </c>
      <c r="B9" s="25">
        <v>0.0005182722</v>
      </c>
      <c r="C9" s="25">
        <v>0.0004854249</v>
      </c>
      <c r="D9" s="12">
        <f aca="true" t="shared" si="1" ref="D9:D71">ROUND(($D$2*B9)+($D$3*C9),2)</f>
        <v>33989.46</v>
      </c>
      <c r="E9" s="12"/>
      <c r="G9" s="12">
        <f t="shared" si="0"/>
        <v>70800.85</v>
      </c>
    </row>
    <row r="10" spans="1:7" ht="15">
      <c r="A10" s="11" t="s">
        <v>9</v>
      </c>
      <c r="B10" s="25">
        <v>0.0021477246</v>
      </c>
      <c r="C10" s="25">
        <v>0.0020046091</v>
      </c>
      <c r="D10" s="12">
        <f t="shared" si="1"/>
        <v>140432.86</v>
      </c>
      <c r="E10" s="12"/>
      <c r="G10" s="12">
        <f t="shared" si="0"/>
        <v>292515.88</v>
      </c>
    </row>
    <row r="11" spans="1:7" ht="15">
      <c r="A11" s="11" t="s">
        <v>10</v>
      </c>
      <c r="B11" s="25">
        <v>0.0001020793</v>
      </c>
      <c r="C11" s="25">
        <v>9.72177E-05</v>
      </c>
      <c r="D11" s="12">
        <f t="shared" si="1"/>
        <v>6791.07</v>
      </c>
      <c r="E11" s="12"/>
      <c r="G11" s="12">
        <f t="shared" si="0"/>
        <v>14148.06</v>
      </c>
    </row>
    <row r="12" spans="1:7" ht="15">
      <c r="A12" s="11" t="s">
        <v>11</v>
      </c>
      <c r="B12" s="25">
        <v>0.0004700044</v>
      </c>
      <c r="C12" s="25">
        <v>0.0004346523</v>
      </c>
      <c r="D12" s="12">
        <f t="shared" si="1"/>
        <v>30490.11</v>
      </c>
      <c r="E12" s="12"/>
      <c r="G12" s="12">
        <f t="shared" si="0"/>
        <v>63504.39</v>
      </c>
    </row>
    <row r="13" spans="1:7" ht="15">
      <c r="A13" s="11" t="s">
        <v>12</v>
      </c>
      <c r="B13" s="25">
        <v>0.0001010765</v>
      </c>
      <c r="C13" s="25">
        <v>9.74699E-05</v>
      </c>
      <c r="D13" s="12">
        <f t="shared" si="1"/>
        <v>6796.8</v>
      </c>
      <c r="E13" s="12"/>
      <c r="F13" s="15"/>
      <c r="G13" s="12">
        <f t="shared" si="0"/>
        <v>14161.52</v>
      </c>
    </row>
    <row r="14" spans="1:7" ht="15">
      <c r="A14" s="11" t="s">
        <v>13</v>
      </c>
      <c r="B14" s="25">
        <v>0.031127088</v>
      </c>
      <c r="C14" s="25">
        <v>0.0285667985</v>
      </c>
      <c r="D14" s="12">
        <f t="shared" si="1"/>
        <v>2006133.75</v>
      </c>
      <c r="E14" s="12"/>
      <c r="F14" s="15"/>
      <c r="G14" s="12">
        <f t="shared" si="0"/>
        <v>4178061.81</v>
      </c>
    </row>
    <row r="15" spans="1:7" ht="15">
      <c r="A15" s="11" t="s">
        <v>14</v>
      </c>
      <c r="B15" s="25">
        <v>0.001765879</v>
      </c>
      <c r="C15" s="25">
        <v>0.001624761</v>
      </c>
      <c r="D15" s="12">
        <f t="shared" si="1"/>
        <v>114058.33</v>
      </c>
      <c r="E15" s="12"/>
      <c r="F15" s="15"/>
      <c r="G15" s="12">
        <f t="shared" si="0"/>
        <v>237548.32</v>
      </c>
    </row>
    <row r="16" spans="1:7" ht="15">
      <c r="A16" s="11" t="s">
        <v>15</v>
      </c>
      <c r="B16" s="25">
        <v>0.0004979952</v>
      </c>
      <c r="C16" s="25">
        <v>0.0004614859</v>
      </c>
      <c r="D16" s="12">
        <f t="shared" si="1"/>
        <v>32362.81</v>
      </c>
      <c r="E16" s="12"/>
      <c r="F16" s="15"/>
      <c r="G16" s="12">
        <f t="shared" si="0"/>
        <v>67406.09</v>
      </c>
    </row>
    <row r="17" spans="1:7" ht="15">
      <c r="A17" s="11" t="s">
        <v>16</v>
      </c>
      <c r="B17" s="25">
        <v>0.0840468786</v>
      </c>
      <c r="C17" s="25">
        <v>0.0833164049</v>
      </c>
      <c r="D17" s="12">
        <f t="shared" si="1"/>
        <v>5787767.32</v>
      </c>
      <c r="E17" s="12"/>
      <c r="F17" s="15"/>
      <c r="G17" s="12">
        <f t="shared" si="0"/>
        <v>12062019.61</v>
      </c>
    </row>
    <row r="18" spans="1:7" ht="15">
      <c r="A18" s="11" t="s">
        <v>17</v>
      </c>
      <c r="B18" s="25">
        <v>0.0014170115</v>
      </c>
      <c r="C18" s="25">
        <v>0.0013030813</v>
      </c>
      <c r="D18" s="12">
        <f t="shared" si="1"/>
        <v>91483.45</v>
      </c>
      <c r="E18" s="12"/>
      <c r="F18" s="15"/>
      <c r="G18" s="12">
        <f t="shared" si="0"/>
        <v>190530.89</v>
      </c>
    </row>
    <row r="19" spans="1:7" ht="15">
      <c r="A19" s="11" t="s">
        <v>18</v>
      </c>
      <c r="B19" s="25">
        <v>0.0010242307</v>
      </c>
      <c r="C19" s="25">
        <v>0.0009466725</v>
      </c>
      <c r="D19" s="12">
        <f t="shared" si="1"/>
        <v>66412.7</v>
      </c>
      <c r="E19" s="12"/>
      <c r="F19" s="15"/>
      <c r="G19" s="12">
        <f t="shared" si="0"/>
        <v>138322.82</v>
      </c>
    </row>
    <row r="20" spans="1:7" ht="15">
      <c r="A20" s="11" t="s">
        <v>19</v>
      </c>
      <c r="B20" s="25">
        <v>0.0006770072</v>
      </c>
      <c r="C20" s="25">
        <v>0.0006311009</v>
      </c>
      <c r="D20" s="12">
        <f t="shared" si="1"/>
        <v>44219.74</v>
      </c>
      <c r="E20" s="12"/>
      <c r="F20" s="15"/>
      <c r="G20" s="12">
        <f t="shared" si="0"/>
        <v>92106.87</v>
      </c>
    </row>
    <row r="21" spans="1:7" ht="15">
      <c r="A21" s="11" t="s">
        <v>20</v>
      </c>
      <c r="B21" s="25">
        <v>0.0006028664</v>
      </c>
      <c r="C21" s="25">
        <v>0.0005697495</v>
      </c>
      <c r="D21" s="12">
        <f t="shared" si="1"/>
        <v>39842.86</v>
      </c>
      <c r="E21" s="12"/>
      <c r="F21" s="15"/>
      <c r="G21" s="12">
        <f t="shared" si="0"/>
        <v>83000.22</v>
      </c>
    </row>
    <row r="22" spans="1:7" ht="15">
      <c r="A22" s="11" t="s">
        <v>21</v>
      </c>
      <c r="B22" s="25">
        <v>0.0024412656</v>
      </c>
      <c r="C22" s="25">
        <v>0.0022617701</v>
      </c>
      <c r="D22" s="12">
        <f t="shared" si="1"/>
        <v>158617.36</v>
      </c>
      <c r="E22" s="12"/>
      <c r="F22" s="15"/>
      <c r="G22" s="12">
        <f t="shared" si="0"/>
        <v>330371.58</v>
      </c>
    </row>
    <row r="23" spans="1:7" ht="15">
      <c r="A23" s="11" t="s">
        <v>22</v>
      </c>
      <c r="B23" s="25">
        <v>7.20995E-05</v>
      </c>
      <c r="C23" s="25">
        <v>6.89818E-05</v>
      </c>
      <c r="D23" s="12">
        <f t="shared" si="1"/>
        <v>4815.56</v>
      </c>
      <c r="E23" s="12"/>
      <c r="F23" s="15"/>
      <c r="G23" s="12">
        <f t="shared" si="0"/>
        <v>10032.81</v>
      </c>
    </row>
    <row r="24" spans="1:7" ht="15">
      <c r="A24" s="11" t="s">
        <v>23</v>
      </c>
      <c r="B24" s="25">
        <v>0.0001049799</v>
      </c>
      <c r="C24" s="25">
        <v>0.0001012544</v>
      </c>
      <c r="D24" s="12">
        <f t="shared" si="1"/>
        <v>7060.5</v>
      </c>
      <c r="E24" s="12"/>
      <c r="F24" s="15"/>
      <c r="G24" s="12">
        <f t="shared" si="0"/>
        <v>14710.99</v>
      </c>
    </row>
    <row r="25" spans="1:7" ht="15">
      <c r="A25" s="11" t="s">
        <v>24</v>
      </c>
      <c r="B25" s="25">
        <v>0.0003649055</v>
      </c>
      <c r="C25" s="25">
        <v>0.0003571164</v>
      </c>
      <c r="D25" s="12">
        <f t="shared" si="1"/>
        <v>24851.63</v>
      </c>
      <c r="E25" s="12"/>
      <c r="F25" s="15"/>
      <c r="G25" s="12">
        <f t="shared" si="0"/>
        <v>51786.43</v>
      </c>
    </row>
    <row r="26" spans="1:7" ht="15">
      <c r="A26" s="11" t="s">
        <v>25</v>
      </c>
      <c r="B26" s="25">
        <v>0.000341125</v>
      </c>
      <c r="C26" s="25">
        <v>0.0003258084</v>
      </c>
      <c r="D26" s="12">
        <f t="shared" si="1"/>
        <v>22749.96</v>
      </c>
      <c r="E26" s="12"/>
      <c r="F26" s="15"/>
      <c r="G26" s="12">
        <f t="shared" si="0"/>
        <v>47396.88</v>
      </c>
    </row>
    <row r="27" spans="1:7" ht="15">
      <c r="A27" s="11" t="s">
        <v>26</v>
      </c>
      <c r="B27" s="25">
        <v>1.8453E-06</v>
      </c>
      <c r="C27" s="25">
        <v>1.6603E-06</v>
      </c>
      <c r="D27" s="12">
        <f t="shared" si="1"/>
        <v>116.94</v>
      </c>
      <c r="E27" s="12"/>
      <c r="F27" s="15"/>
      <c r="G27" s="12">
        <f t="shared" si="0"/>
        <v>243.49</v>
      </c>
    </row>
    <row r="28" spans="1:7" ht="15">
      <c r="A28" s="11" t="s">
        <v>27</v>
      </c>
      <c r="B28" s="25">
        <v>7.70485E-05</v>
      </c>
      <c r="C28" s="25">
        <v>7.36005E-05</v>
      </c>
      <c r="D28" s="12">
        <f t="shared" si="1"/>
        <v>5139.13</v>
      </c>
      <c r="E28" s="12"/>
      <c r="F28" s="15"/>
      <c r="G28" s="12">
        <f t="shared" si="0"/>
        <v>10706.79</v>
      </c>
    </row>
    <row r="29" spans="1:7" ht="15">
      <c r="A29" s="11" t="s">
        <v>28</v>
      </c>
      <c r="B29" s="25">
        <v>0.0182839823</v>
      </c>
      <c r="C29" s="25">
        <v>0.0168007396</v>
      </c>
      <c r="D29" s="12">
        <f t="shared" si="1"/>
        <v>1179638.47</v>
      </c>
      <c r="E29" s="12"/>
      <c r="F29" s="15"/>
      <c r="G29" s="12">
        <f t="shared" si="0"/>
        <v>2456793.91</v>
      </c>
    </row>
    <row r="30" spans="1:7" ht="15">
      <c r="A30" s="11" t="s">
        <v>29</v>
      </c>
      <c r="B30" s="25">
        <v>0.0002343342</v>
      </c>
      <c r="C30" s="25">
        <v>0.0002217641</v>
      </c>
      <c r="D30" s="12">
        <f t="shared" si="1"/>
        <v>15505.07</v>
      </c>
      <c r="E30" s="12"/>
      <c r="F30" s="15"/>
      <c r="G30" s="12">
        <f t="shared" si="0"/>
        <v>32300.38</v>
      </c>
    </row>
    <row r="31" spans="1:7" ht="15">
      <c r="A31" s="11" t="s">
        <v>30</v>
      </c>
      <c r="B31" s="25">
        <v>4.14956E-05</v>
      </c>
      <c r="C31" s="25">
        <v>4.07823E-05</v>
      </c>
      <c r="D31" s="12">
        <f t="shared" si="1"/>
        <v>2836.38</v>
      </c>
      <c r="E31" s="12"/>
      <c r="F31" s="15"/>
      <c r="G31" s="12">
        <f t="shared" si="0"/>
        <v>5910.72</v>
      </c>
    </row>
    <row r="32" spans="1:7" ht="15">
      <c r="A32" s="11" t="s">
        <v>31</v>
      </c>
      <c r="B32" s="25">
        <v>0.0017386597</v>
      </c>
      <c r="C32" s="25">
        <v>0.0016243596</v>
      </c>
      <c r="D32" s="12">
        <f t="shared" si="1"/>
        <v>113778.83</v>
      </c>
      <c r="E32" s="12"/>
      <c r="F32" s="15"/>
      <c r="G32" s="12">
        <f t="shared" si="0"/>
        <v>236998.67</v>
      </c>
    </row>
    <row r="33" spans="1:7" ht="15">
      <c r="A33" s="11" t="s">
        <v>32</v>
      </c>
      <c r="B33" s="25">
        <v>0.0083068162</v>
      </c>
      <c r="C33" s="25">
        <v>0.0076636498</v>
      </c>
      <c r="D33" s="12">
        <f t="shared" si="1"/>
        <v>537778.01</v>
      </c>
      <c r="E33" s="12"/>
      <c r="F33" s="15"/>
      <c r="G33" s="12">
        <f t="shared" si="0"/>
        <v>1120052.91</v>
      </c>
    </row>
    <row r="34" spans="1:7" ht="15">
      <c r="A34" s="11" t="s">
        <v>33</v>
      </c>
      <c r="B34" s="25">
        <v>6.02624E-05</v>
      </c>
      <c r="C34" s="25">
        <v>5.73956E-05</v>
      </c>
      <c r="D34" s="12">
        <f t="shared" si="1"/>
        <v>4009.3</v>
      </c>
      <c r="E34" s="12"/>
      <c r="F34" s="15"/>
      <c r="G34" s="12">
        <f t="shared" si="0"/>
        <v>8352.7</v>
      </c>
    </row>
    <row r="35" spans="1:7" ht="15">
      <c r="A35" s="11" t="s">
        <v>34</v>
      </c>
      <c r="B35" s="25">
        <v>0.0168506798</v>
      </c>
      <c r="C35" s="25">
        <v>0.0154861298</v>
      </c>
      <c r="D35" s="12">
        <f t="shared" si="1"/>
        <v>1087310.43</v>
      </c>
      <c r="E35" s="12"/>
      <c r="F35" s="15"/>
      <c r="G35" s="12">
        <f t="shared" si="0"/>
        <v>2264508.55</v>
      </c>
    </row>
    <row r="36" spans="1:7" ht="15">
      <c r="A36" s="11" t="s">
        <v>35</v>
      </c>
      <c r="B36" s="25">
        <v>0.0011440427</v>
      </c>
      <c r="C36" s="25">
        <v>0.0010610061</v>
      </c>
      <c r="D36" s="12">
        <f t="shared" si="1"/>
        <v>74397.15</v>
      </c>
      <c r="E36" s="12"/>
      <c r="F36" s="15"/>
      <c r="G36" s="12">
        <f t="shared" si="0"/>
        <v>154957.37</v>
      </c>
    </row>
    <row r="37" spans="1:7" ht="15">
      <c r="A37" s="11" t="s">
        <v>36</v>
      </c>
      <c r="B37" s="25">
        <v>0.000912212</v>
      </c>
      <c r="C37" s="25">
        <v>0.0008510207</v>
      </c>
      <c r="D37" s="12">
        <f t="shared" si="1"/>
        <v>59622.31</v>
      </c>
      <c r="E37" s="12"/>
      <c r="F37" s="15"/>
      <c r="G37" s="12">
        <f t="shared" si="0"/>
        <v>124190.31</v>
      </c>
    </row>
    <row r="38" spans="1:7" ht="15">
      <c r="A38" s="11" t="s">
        <v>37</v>
      </c>
      <c r="B38" s="25">
        <v>0.0009512964</v>
      </c>
      <c r="C38" s="25">
        <v>0.0008931278</v>
      </c>
      <c r="D38" s="12">
        <f t="shared" si="1"/>
        <v>62515.55</v>
      </c>
      <c r="E38" s="12"/>
      <c r="F38" s="15"/>
      <c r="G38" s="12">
        <f t="shared" si="0"/>
        <v>130224.13</v>
      </c>
    </row>
    <row r="39" spans="1:7" ht="15">
      <c r="A39" s="11" t="s">
        <v>38</v>
      </c>
      <c r="B39" s="25">
        <v>0.0002305753</v>
      </c>
      <c r="C39" s="25">
        <v>0.0002181214</v>
      </c>
      <c r="D39" s="12">
        <f t="shared" si="1"/>
        <v>15251.23</v>
      </c>
      <c r="E39" s="12"/>
      <c r="F39" s="15"/>
      <c r="G39" s="12">
        <f t="shared" si="0"/>
        <v>31771.47</v>
      </c>
    </row>
    <row r="40" spans="1:7" ht="15">
      <c r="A40" s="11" t="s">
        <v>39</v>
      </c>
      <c r="B40" s="25">
        <v>7.64707E-05</v>
      </c>
      <c r="C40" s="25">
        <v>7.33529E-05</v>
      </c>
      <c r="D40" s="12">
        <f t="shared" si="1"/>
        <v>5118.85</v>
      </c>
      <c r="E40" s="12"/>
      <c r="F40" s="15"/>
      <c r="G40" s="12">
        <f t="shared" si="0"/>
        <v>10664.93</v>
      </c>
    </row>
    <row r="41" spans="1:7" ht="15">
      <c r="A41" s="11" t="s">
        <v>40</v>
      </c>
      <c r="B41" s="25">
        <v>0.0045888486</v>
      </c>
      <c r="C41" s="25">
        <v>0.0042688758</v>
      </c>
      <c r="D41" s="12">
        <f t="shared" si="1"/>
        <v>299198.69</v>
      </c>
      <c r="E41" s="12"/>
      <c r="F41" s="15"/>
      <c r="G41" s="12">
        <f t="shared" si="0"/>
        <v>623200.14</v>
      </c>
    </row>
    <row r="42" spans="1:7" ht="15">
      <c r="A42" s="11" t="s">
        <v>41</v>
      </c>
      <c r="B42" s="25">
        <v>0.0013971185</v>
      </c>
      <c r="C42" s="25">
        <v>0.0012872758</v>
      </c>
      <c r="D42" s="12">
        <f t="shared" si="1"/>
        <v>90348.43</v>
      </c>
      <c r="E42" s="12"/>
      <c r="F42" s="15"/>
      <c r="G42" s="12">
        <f t="shared" si="0"/>
        <v>188170.28</v>
      </c>
    </row>
    <row r="43" spans="1:7" ht="15">
      <c r="A43" s="11" t="s">
        <v>42</v>
      </c>
      <c r="B43" s="25">
        <v>0.0021746977</v>
      </c>
      <c r="C43" s="25">
        <v>0.0020003994</v>
      </c>
      <c r="D43" s="12">
        <f t="shared" si="1"/>
        <v>140433.38</v>
      </c>
      <c r="E43" s="12"/>
      <c r="F43" s="15"/>
      <c r="G43" s="12">
        <f t="shared" si="0"/>
        <v>292478.73</v>
      </c>
    </row>
    <row r="44" spans="1:7" ht="15">
      <c r="A44" s="11" t="s">
        <v>43</v>
      </c>
      <c r="B44" s="25">
        <v>0.015878746</v>
      </c>
      <c r="C44" s="25">
        <v>0.0146370434</v>
      </c>
      <c r="D44" s="12">
        <f t="shared" si="1"/>
        <v>1027243.76</v>
      </c>
      <c r="E44" s="12"/>
      <c r="F44" s="15"/>
      <c r="G44" s="12">
        <f t="shared" si="0"/>
        <v>2139467.72</v>
      </c>
    </row>
    <row r="45" spans="1:7" ht="15">
      <c r="A45" s="11" t="s">
        <v>44</v>
      </c>
      <c r="B45" s="25">
        <v>0.0006606514</v>
      </c>
      <c r="C45" s="25">
        <v>0.0006169433</v>
      </c>
      <c r="D45" s="12">
        <f t="shared" si="1"/>
        <v>43216.79</v>
      </c>
      <c r="E45" s="12"/>
      <c r="F45" s="15"/>
      <c r="G45" s="12">
        <f t="shared" si="0"/>
        <v>90019.2</v>
      </c>
    </row>
    <row r="46" spans="1:7" ht="15">
      <c r="A46" s="11" t="s">
        <v>45</v>
      </c>
      <c r="B46" s="25">
        <v>0.0317176344</v>
      </c>
      <c r="C46" s="25">
        <v>0.0290382334</v>
      </c>
      <c r="D46" s="12">
        <f t="shared" si="1"/>
        <v>2039961.99</v>
      </c>
      <c r="E46" s="12"/>
      <c r="F46" s="15"/>
      <c r="G46" s="12">
        <f t="shared" si="0"/>
        <v>4248420.86</v>
      </c>
    </row>
    <row r="47" spans="1:7" ht="15">
      <c r="A47" s="11" t="s">
        <v>46</v>
      </c>
      <c r="B47" s="25">
        <v>0.0004974424</v>
      </c>
      <c r="C47" s="25">
        <v>0.0004635804</v>
      </c>
      <c r="D47" s="12">
        <f t="shared" si="1"/>
        <v>32483.3</v>
      </c>
      <c r="E47" s="12"/>
      <c r="F47" s="15"/>
      <c r="G47" s="12">
        <f t="shared" si="0"/>
        <v>67660.45</v>
      </c>
    </row>
    <row r="48" spans="1:7" ht="15">
      <c r="A48" s="11" t="s">
        <v>47</v>
      </c>
      <c r="B48" s="25">
        <v>0.0003637546</v>
      </c>
      <c r="C48" s="25">
        <v>0.000350705</v>
      </c>
      <c r="D48" s="12">
        <f t="shared" si="1"/>
        <v>24456.14</v>
      </c>
      <c r="E48" s="12"/>
      <c r="F48" s="15"/>
      <c r="G48" s="12">
        <f t="shared" si="0"/>
        <v>50955.69</v>
      </c>
    </row>
    <row r="49" spans="1:7" ht="15">
      <c r="A49" s="11" t="s">
        <v>48</v>
      </c>
      <c r="B49" s="25">
        <v>6.7325E-05</v>
      </c>
      <c r="C49" s="25">
        <v>6.37977E-05</v>
      </c>
      <c r="D49" s="12">
        <f t="shared" si="1"/>
        <v>4459.71</v>
      </c>
      <c r="E49" s="12"/>
      <c r="F49" s="15"/>
      <c r="G49" s="12">
        <f t="shared" si="0"/>
        <v>9290.63</v>
      </c>
    </row>
    <row r="50" spans="1:7" ht="15">
      <c r="A50" s="11" t="s">
        <v>49</v>
      </c>
      <c r="B50" s="25">
        <v>0.0016549753</v>
      </c>
      <c r="C50" s="25">
        <v>0.0015481288</v>
      </c>
      <c r="D50" s="12">
        <f t="shared" si="1"/>
        <v>108419.61</v>
      </c>
      <c r="E50" s="12"/>
      <c r="F50" s="15"/>
      <c r="G50" s="12">
        <f t="shared" si="0"/>
        <v>225838.07</v>
      </c>
    </row>
    <row r="51" spans="1:7" ht="15">
      <c r="A51" s="11" t="s">
        <v>50</v>
      </c>
      <c r="B51" s="25">
        <v>0.0003118592</v>
      </c>
      <c r="C51" s="25">
        <v>0.0002973563</v>
      </c>
      <c r="D51" s="12">
        <f t="shared" si="1"/>
        <v>20768.17</v>
      </c>
      <c r="E51" s="12"/>
      <c r="F51" s="15"/>
      <c r="G51" s="12">
        <f t="shared" si="0"/>
        <v>43267.42</v>
      </c>
    </row>
    <row r="52" spans="1:7" ht="15">
      <c r="A52" s="11" t="s">
        <v>51</v>
      </c>
      <c r="B52" s="25">
        <v>0.0001248642</v>
      </c>
      <c r="C52" s="25">
        <v>0.000119778</v>
      </c>
      <c r="D52" s="12">
        <f t="shared" si="1"/>
        <v>8358.53</v>
      </c>
      <c r="E52" s="12"/>
      <c r="F52" s="15"/>
      <c r="G52" s="12">
        <f t="shared" si="0"/>
        <v>17414.68</v>
      </c>
    </row>
    <row r="53" spans="1:7" ht="15">
      <c r="A53" s="11" t="s">
        <v>52</v>
      </c>
      <c r="B53" s="25">
        <v>3.8458E-05</v>
      </c>
      <c r="C53" s="25">
        <v>3.69123E-05</v>
      </c>
      <c r="D53" s="12">
        <f t="shared" si="1"/>
        <v>2575.67</v>
      </c>
      <c r="E53" s="12"/>
      <c r="F53" s="15"/>
      <c r="G53" s="12">
        <f t="shared" si="0"/>
        <v>5366.33</v>
      </c>
    </row>
    <row r="54" spans="1:7" ht="15">
      <c r="A54" s="11" t="s">
        <v>53</v>
      </c>
      <c r="B54" s="25">
        <v>9.13251E-05</v>
      </c>
      <c r="C54" s="25">
        <v>8.60672E-05</v>
      </c>
      <c r="D54" s="12">
        <f t="shared" si="1"/>
        <v>6021.12</v>
      </c>
      <c r="E54" s="12"/>
      <c r="F54" s="15"/>
      <c r="G54" s="12">
        <f t="shared" si="0"/>
        <v>12542.81</v>
      </c>
    </row>
    <row r="55" spans="1:7" ht="15">
      <c r="A55" s="16" t="s">
        <v>54</v>
      </c>
      <c r="B55" s="25">
        <v>0.1245903675</v>
      </c>
      <c r="C55" s="25">
        <v>0.1376761682</v>
      </c>
      <c r="D55" s="12">
        <f t="shared" si="1"/>
        <v>9429873.93</v>
      </c>
      <c r="E55" s="12"/>
      <c r="F55" s="15"/>
      <c r="G55" s="12">
        <f t="shared" si="0"/>
        <v>19669873.35</v>
      </c>
    </row>
    <row r="56" spans="1:7" ht="15">
      <c r="A56" s="11" t="s">
        <v>55</v>
      </c>
      <c r="B56" s="25">
        <v>0.0003176505</v>
      </c>
      <c r="C56" s="25">
        <v>0.0002959954</v>
      </c>
      <c r="D56" s="12">
        <f t="shared" si="1"/>
        <v>20740.86</v>
      </c>
      <c r="E56" s="12"/>
      <c r="F56" s="15"/>
      <c r="G56" s="12">
        <f t="shared" si="0"/>
        <v>43201.73</v>
      </c>
    </row>
    <row r="57" spans="1:7" ht="15">
      <c r="A57" s="11" t="s">
        <v>56</v>
      </c>
      <c r="B57" s="25">
        <v>0.0135648995</v>
      </c>
      <c r="C57" s="25">
        <v>0.0125352372</v>
      </c>
      <c r="D57" s="12">
        <f t="shared" si="1"/>
        <v>879420.11</v>
      </c>
      <c r="E57" s="12"/>
      <c r="F57" s="15"/>
      <c r="G57" s="12">
        <f t="shared" si="0"/>
        <v>1831632.4</v>
      </c>
    </row>
    <row r="58" spans="1:7" ht="15">
      <c r="A58" s="11" t="s">
        <v>57</v>
      </c>
      <c r="B58" s="25">
        <v>0.0021283151</v>
      </c>
      <c r="C58" s="25">
        <v>0.001981704</v>
      </c>
      <c r="D58" s="12">
        <f t="shared" si="1"/>
        <v>138876.39</v>
      </c>
      <c r="E58" s="12"/>
      <c r="F58" s="15"/>
      <c r="G58" s="12">
        <f t="shared" si="0"/>
        <v>289267.59</v>
      </c>
    </row>
    <row r="59" spans="1:7" ht="15">
      <c r="A59" s="11" t="s">
        <v>58</v>
      </c>
      <c r="B59" s="25">
        <v>0.0023316386</v>
      </c>
      <c r="C59" s="25">
        <v>0.0021626114</v>
      </c>
      <c r="D59" s="12">
        <f t="shared" si="1"/>
        <v>151639</v>
      </c>
      <c r="E59" s="12"/>
      <c r="F59" s="15"/>
      <c r="G59" s="12">
        <f t="shared" si="0"/>
        <v>315840.05</v>
      </c>
    </row>
    <row r="60" spans="1:7" ht="15">
      <c r="A60" s="11" t="s">
        <v>59</v>
      </c>
      <c r="B60" s="25">
        <v>0.0001319364</v>
      </c>
      <c r="C60" s="25">
        <v>0.0001235079</v>
      </c>
      <c r="D60" s="12">
        <f t="shared" si="1"/>
        <v>8648.69</v>
      </c>
      <c r="E60" s="12"/>
      <c r="F60" s="15"/>
      <c r="G60" s="12">
        <f t="shared" si="0"/>
        <v>18015.34</v>
      </c>
    </row>
    <row r="61" spans="1:7" ht="15">
      <c r="A61" s="11" t="s">
        <v>60</v>
      </c>
      <c r="B61" s="25">
        <v>0.0001405017</v>
      </c>
      <c r="C61" s="25">
        <v>0.0001328724</v>
      </c>
      <c r="D61" s="12">
        <f t="shared" si="1"/>
        <v>9290.95</v>
      </c>
      <c r="E61" s="12"/>
      <c r="F61" s="15"/>
      <c r="G61" s="12">
        <f t="shared" si="0"/>
        <v>19354.92</v>
      </c>
    </row>
    <row r="62" spans="1:7" ht="15">
      <c r="A62" s="11" t="s">
        <v>61</v>
      </c>
      <c r="B62" s="25">
        <v>0.0004382522</v>
      </c>
      <c r="C62" s="25">
        <v>0.0004069742</v>
      </c>
      <c r="D62" s="12">
        <f t="shared" si="1"/>
        <v>28531.43</v>
      </c>
      <c r="E62" s="12"/>
      <c r="F62" s="15"/>
      <c r="G62" s="12">
        <f t="shared" si="0"/>
        <v>59427.1</v>
      </c>
    </row>
    <row r="63" spans="1:7" ht="15">
      <c r="A63" s="11" t="s">
        <v>62</v>
      </c>
      <c r="B63" s="25">
        <v>0.0001638858</v>
      </c>
      <c r="C63" s="25">
        <v>0.000153728</v>
      </c>
      <c r="D63" s="12">
        <f t="shared" si="1"/>
        <v>10761.74</v>
      </c>
      <c r="E63" s="12"/>
      <c r="F63" s="15"/>
      <c r="G63" s="12">
        <f t="shared" si="0"/>
        <v>22417.26</v>
      </c>
    </row>
    <row r="64" spans="1:7" ht="15">
      <c r="A64" s="11" t="s">
        <v>63</v>
      </c>
      <c r="B64" s="25">
        <v>0.0005032178</v>
      </c>
      <c r="C64" s="25">
        <v>0.0004757763</v>
      </c>
      <c r="D64" s="12">
        <f t="shared" si="1"/>
        <v>33269.27</v>
      </c>
      <c r="E64" s="12"/>
      <c r="F64" s="15"/>
      <c r="G64" s="12">
        <f t="shared" si="0"/>
        <v>69306.44</v>
      </c>
    </row>
    <row r="65" spans="1:7" ht="15">
      <c r="A65" s="11" t="s">
        <v>64</v>
      </c>
      <c r="B65" s="25">
        <v>6.43465E-05</v>
      </c>
      <c r="C65" s="25">
        <v>6.17572E-05</v>
      </c>
      <c r="D65" s="12">
        <f t="shared" si="1"/>
        <v>4309.32</v>
      </c>
      <c r="E65" s="12"/>
      <c r="F65" s="15"/>
      <c r="G65" s="12">
        <f t="shared" si="0"/>
        <v>8978.35</v>
      </c>
    </row>
    <row r="66" spans="1:7" ht="15">
      <c r="A66" s="11" t="s">
        <v>65</v>
      </c>
      <c r="B66" s="25">
        <v>6.70164E-05</v>
      </c>
      <c r="C66" s="25">
        <v>6.44271E-05</v>
      </c>
      <c r="D66" s="12">
        <f t="shared" si="1"/>
        <v>4494.57</v>
      </c>
      <c r="E66" s="12"/>
      <c r="F66" s="15"/>
      <c r="G66" s="12">
        <f t="shared" si="0"/>
        <v>9364.46</v>
      </c>
    </row>
    <row r="67" spans="1:7" ht="15">
      <c r="A67" s="11" t="s">
        <v>66</v>
      </c>
      <c r="B67" s="25">
        <v>0.0015691609</v>
      </c>
      <c r="C67" s="25">
        <v>0.0014643119</v>
      </c>
      <c r="D67" s="12">
        <f t="shared" si="1"/>
        <v>102585.23</v>
      </c>
      <c r="E67" s="12"/>
      <c r="F67" s="15"/>
      <c r="G67" s="12">
        <f t="shared" si="0"/>
        <v>213680.45</v>
      </c>
    </row>
    <row r="68" spans="1:7" ht="15">
      <c r="A68" s="11" t="s">
        <v>67</v>
      </c>
      <c r="B68" s="25">
        <v>0.0001577497</v>
      </c>
      <c r="C68" s="25">
        <v>0.0001498008</v>
      </c>
      <c r="D68" s="12">
        <f t="shared" si="1"/>
        <v>10468.53</v>
      </c>
      <c r="E68" s="12"/>
      <c r="F68" s="15"/>
      <c r="G68" s="12">
        <f t="shared" si="0"/>
        <v>21808.85</v>
      </c>
    </row>
    <row r="69" spans="1:7" ht="15">
      <c r="A69" s="11" t="s">
        <v>68</v>
      </c>
      <c r="B69" s="25">
        <v>0.0003289876</v>
      </c>
      <c r="C69" s="25">
        <v>0.0003068568</v>
      </c>
      <c r="D69" s="12">
        <f t="shared" si="1"/>
        <v>21498.94</v>
      </c>
      <c r="E69" s="12"/>
      <c r="F69" s="15"/>
      <c r="G69" s="12">
        <f t="shared" si="0"/>
        <v>44781.15</v>
      </c>
    </row>
    <row r="70" spans="1:7" ht="15">
      <c r="A70" s="11" t="s">
        <v>69</v>
      </c>
      <c r="B70" s="25">
        <v>0.0004528874</v>
      </c>
      <c r="C70" s="25">
        <v>0.0004242728</v>
      </c>
      <c r="D70" s="12">
        <f t="shared" si="1"/>
        <v>29706.7</v>
      </c>
      <c r="E70" s="12"/>
      <c r="F70" s="15"/>
      <c r="G70" s="12">
        <f t="shared" si="0"/>
        <v>61879.87</v>
      </c>
    </row>
    <row r="71" spans="1:7" ht="15">
      <c r="A71" s="11" t="s">
        <v>70</v>
      </c>
      <c r="B71" s="25">
        <v>0.0025367001</v>
      </c>
      <c r="C71" s="25">
        <v>0.0023627533</v>
      </c>
      <c r="D71" s="12">
        <f t="shared" si="1"/>
        <v>165572.02</v>
      </c>
      <c r="E71" s="12"/>
      <c r="F71" s="15"/>
      <c r="G71" s="12">
        <f t="shared" si="0"/>
        <v>344873.34</v>
      </c>
    </row>
    <row r="72" spans="1:7" ht="15">
      <c r="A72" s="16" t="s">
        <v>71</v>
      </c>
      <c r="B72" s="25">
        <v>0.1580384146</v>
      </c>
      <c r="C72" s="25">
        <v>0.193150981</v>
      </c>
      <c r="D72" s="12">
        <f aca="true" t="shared" si="2" ref="D72:D135">ROUND(($D$2*B72)+($D$3*C72),2)</f>
        <v>13072303.28</v>
      </c>
      <c r="E72" s="12"/>
      <c r="F72" s="15"/>
      <c r="G72" s="12">
        <f aca="true" t="shared" si="3" ref="G72:G135">ROUND(($G$2*B72)+($G$3*C72)+($G$4*C72),2)</f>
        <v>27288468.45</v>
      </c>
    </row>
    <row r="73" spans="1:7" ht="15">
      <c r="A73" s="11" t="s">
        <v>72</v>
      </c>
      <c r="B73" s="25">
        <v>0.0003335265</v>
      </c>
      <c r="C73" s="25">
        <v>0.0003111421</v>
      </c>
      <c r="D73" s="12">
        <f t="shared" si="2"/>
        <v>21798.66</v>
      </c>
      <c r="E73" s="12"/>
      <c r="F73" s="15"/>
      <c r="G73" s="12">
        <f t="shared" si="3"/>
        <v>45405.51</v>
      </c>
    </row>
    <row r="74" spans="1:7" ht="15">
      <c r="A74" s="11" t="s">
        <v>73</v>
      </c>
      <c r="B74" s="25">
        <v>0.0001196877</v>
      </c>
      <c r="C74" s="25">
        <v>0.000116134</v>
      </c>
      <c r="D74" s="12">
        <f t="shared" si="2"/>
        <v>8091.31</v>
      </c>
      <c r="E74" s="12"/>
      <c r="F74" s="15"/>
      <c r="G74" s="12">
        <f t="shared" si="3"/>
        <v>16859.62</v>
      </c>
    </row>
    <row r="75" spans="1:7" ht="15">
      <c r="A75" s="11" t="s">
        <v>74</v>
      </c>
      <c r="B75" s="25">
        <v>0.0002338501</v>
      </c>
      <c r="C75" s="25">
        <v>0.000218984</v>
      </c>
      <c r="D75" s="12">
        <f t="shared" si="2"/>
        <v>15333.71</v>
      </c>
      <c r="E75" s="12"/>
      <c r="F75" s="15"/>
      <c r="G75" s="12">
        <f t="shared" si="3"/>
        <v>31940.43</v>
      </c>
    </row>
    <row r="76" spans="1:7" ht="15">
      <c r="A76" s="11" t="s">
        <v>75</v>
      </c>
      <c r="B76" s="25">
        <v>0.0002179349</v>
      </c>
      <c r="C76" s="25">
        <v>0.0002067598</v>
      </c>
      <c r="D76" s="12">
        <f t="shared" si="2"/>
        <v>14450.9</v>
      </c>
      <c r="E76" s="12"/>
      <c r="F76" s="15"/>
      <c r="G76" s="12">
        <f t="shared" si="3"/>
        <v>30104.99</v>
      </c>
    </row>
    <row r="77" spans="1:7" ht="15">
      <c r="A77" s="11" t="s">
        <v>76</v>
      </c>
      <c r="B77" s="25">
        <v>0.0042928475</v>
      </c>
      <c r="C77" s="25">
        <v>0.0039551193</v>
      </c>
      <c r="D77" s="12">
        <f t="shared" si="2"/>
        <v>277595.29</v>
      </c>
      <c r="E77" s="12"/>
      <c r="F77" s="15"/>
      <c r="G77" s="12">
        <f t="shared" si="3"/>
        <v>578152.38</v>
      </c>
    </row>
    <row r="78" spans="1:7" ht="15">
      <c r="A78" s="11" t="s">
        <v>77</v>
      </c>
      <c r="B78" s="25">
        <v>0.0002267304</v>
      </c>
      <c r="C78" s="25">
        <v>0.0002142475</v>
      </c>
      <c r="D78" s="12">
        <f t="shared" si="2"/>
        <v>14982.71</v>
      </c>
      <c r="E78" s="12"/>
      <c r="F78" s="15"/>
      <c r="G78" s="12">
        <f t="shared" si="3"/>
        <v>31211.79</v>
      </c>
    </row>
    <row r="79" spans="1:7" ht="15">
      <c r="A79" s="11" t="s">
        <v>78</v>
      </c>
      <c r="B79" s="25">
        <v>0.0019134452</v>
      </c>
      <c r="C79" s="25">
        <v>0.001768924</v>
      </c>
      <c r="D79" s="12">
        <f t="shared" si="2"/>
        <v>124093.02</v>
      </c>
      <c r="E79" s="12"/>
      <c r="F79" s="15"/>
      <c r="G79" s="12">
        <f t="shared" si="3"/>
        <v>258458.54</v>
      </c>
    </row>
    <row r="80" spans="1:7" ht="15">
      <c r="A80" s="11" t="s">
        <v>79</v>
      </c>
      <c r="B80" s="25">
        <v>0.0013735376</v>
      </c>
      <c r="C80" s="25">
        <v>0.001272924</v>
      </c>
      <c r="D80" s="12">
        <f t="shared" si="2"/>
        <v>89266.02</v>
      </c>
      <c r="E80" s="12"/>
      <c r="F80" s="15"/>
      <c r="G80" s="12">
        <f t="shared" si="3"/>
        <v>185925.64</v>
      </c>
    </row>
    <row r="81" spans="1:7" ht="15">
      <c r="A81" s="11" t="s">
        <v>80</v>
      </c>
      <c r="B81" s="25">
        <v>0.0001215016</v>
      </c>
      <c r="C81" s="25">
        <v>0.0001175648</v>
      </c>
      <c r="D81" s="12">
        <f t="shared" si="2"/>
        <v>8194.18</v>
      </c>
      <c r="E81" s="12"/>
      <c r="F81" s="15"/>
      <c r="G81" s="12">
        <f t="shared" si="3"/>
        <v>17073.56</v>
      </c>
    </row>
    <row r="82" spans="1:7" ht="15">
      <c r="A82" s="11" t="s">
        <v>81</v>
      </c>
      <c r="B82" s="25">
        <v>0.0007895238</v>
      </c>
      <c r="C82" s="25">
        <v>0.0007265636</v>
      </c>
      <c r="D82" s="12">
        <f t="shared" si="2"/>
        <v>51003.45</v>
      </c>
      <c r="E82" s="12"/>
      <c r="F82" s="15"/>
      <c r="G82" s="12">
        <f t="shared" si="3"/>
        <v>106224.63</v>
      </c>
    </row>
    <row r="83" spans="1:7" ht="15">
      <c r="A83" s="11" t="s">
        <v>82</v>
      </c>
      <c r="B83" s="25">
        <v>0.0005302598</v>
      </c>
      <c r="C83" s="25">
        <v>0.0004912139</v>
      </c>
      <c r="D83" s="12">
        <f t="shared" si="2"/>
        <v>34449.3</v>
      </c>
      <c r="E83" s="12"/>
      <c r="F83" s="15"/>
      <c r="G83" s="12">
        <f t="shared" si="3"/>
        <v>71751.64</v>
      </c>
    </row>
    <row r="84" spans="1:7" ht="15">
      <c r="A84" s="11" t="s">
        <v>83</v>
      </c>
      <c r="B84" s="25">
        <v>9.93691E-05</v>
      </c>
      <c r="C84" s="25">
        <v>9.35299E-05</v>
      </c>
      <c r="D84" s="12">
        <f t="shared" si="2"/>
        <v>6544.37</v>
      </c>
      <c r="E84" s="12"/>
      <c r="F84" s="15"/>
      <c r="G84" s="12">
        <f t="shared" si="3"/>
        <v>13632.67</v>
      </c>
    </row>
    <row r="85" spans="1:7" ht="15">
      <c r="A85" s="11" t="s">
        <v>84</v>
      </c>
      <c r="B85" s="25">
        <v>0.007310559</v>
      </c>
      <c r="C85" s="25">
        <v>0.0067210814</v>
      </c>
      <c r="D85" s="12">
        <f t="shared" si="2"/>
        <v>471874.05</v>
      </c>
      <c r="E85" s="12"/>
      <c r="F85" s="15"/>
      <c r="G85" s="12">
        <f t="shared" si="3"/>
        <v>982761.15</v>
      </c>
    </row>
    <row r="86" spans="1:7" ht="15">
      <c r="A86" s="11" t="s">
        <v>85</v>
      </c>
      <c r="B86" s="25">
        <v>0.0066857201</v>
      </c>
      <c r="C86" s="25">
        <v>0.0062030957</v>
      </c>
      <c r="D86" s="12">
        <f t="shared" si="2"/>
        <v>434930.91</v>
      </c>
      <c r="E86" s="12"/>
      <c r="F86" s="15"/>
      <c r="G86" s="12">
        <f t="shared" si="3"/>
        <v>905894.96</v>
      </c>
    </row>
    <row r="87" spans="1:7" ht="15">
      <c r="A87" s="11" t="s">
        <v>86</v>
      </c>
      <c r="B87" s="25">
        <v>0.0020605893</v>
      </c>
      <c r="C87" s="25">
        <v>0.0019229299</v>
      </c>
      <c r="D87" s="12">
        <f t="shared" si="2"/>
        <v>134714.34</v>
      </c>
      <c r="E87" s="12"/>
      <c r="F87" s="15"/>
      <c r="G87" s="12">
        <f t="shared" si="3"/>
        <v>280604</v>
      </c>
    </row>
    <row r="88" spans="1:7" ht="15">
      <c r="A88" s="11" t="s">
        <v>87</v>
      </c>
      <c r="B88" s="25">
        <v>0.0043845434</v>
      </c>
      <c r="C88" s="25">
        <v>0.0040524034</v>
      </c>
      <c r="D88" s="12">
        <f t="shared" si="2"/>
        <v>284292.92</v>
      </c>
      <c r="E88" s="12"/>
      <c r="F88" s="15"/>
      <c r="G88" s="12">
        <f t="shared" si="3"/>
        <v>592118.48</v>
      </c>
    </row>
    <row r="89" spans="1:7" ht="15">
      <c r="A89" s="11" t="s">
        <v>88</v>
      </c>
      <c r="B89" s="25">
        <v>0.0002630784</v>
      </c>
      <c r="C89" s="25">
        <v>0.0002473548</v>
      </c>
      <c r="D89" s="12">
        <f t="shared" si="2"/>
        <v>17310.27</v>
      </c>
      <c r="E89" s="12"/>
      <c r="F89" s="15"/>
      <c r="G89" s="12">
        <f t="shared" si="3"/>
        <v>36058.94</v>
      </c>
    </row>
    <row r="90" spans="1:7" ht="15">
      <c r="A90" s="11" t="s">
        <v>89</v>
      </c>
      <c r="B90" s="25">
        <v>0.0018995336</v>
      </c>
      <c r="C90" s="25">
        <v>0.0017287494</v>
      </c>
      <c r="D90" s="12">
        <f t="shared" si="2"/>
        <v>121551.95</v>
      </c>
      <c r="E90" s="12"/>
      <c r="F90" s="15"/>
      <c r="G90" s="12">
        <f t="shared" si="3"/>
        <v>253130.21</v>
      </c>
    </row>
    <row r="91" spans="1:7" ht="15">
      <c r="A91" s="11" t="s">
        <v>90</v>
      </c>
      <c r="B91" s="25">
        <v>0.0038688905</v>
      </c>
      <c r="C91" s="25">
        <v>0.0035869847</v>
      </c>
      <c r="D91" s="12">
        <f t="shared" si="2"/>
        <v>251528.43</v>
      </c>
      <c r="E91" s="12"/>
      <c r="F91" s="15"/>
      <c r="G91" s="12">
        <f t="shared" si="3"/>
        <v>523892.06</v>
      </c>
    </row>
    <row r="92" spans="1:7" ht="15">
      <c r="A92" s="11" t="s">
        <v>91</v>
      </c>
      <c r="B92" s="25">
        <v>0.0002675532</v>
      </c>
      <c r="C92" s="25">
        <v>0.0002570176</v>
      </c>
      <c r="D92" s="12">
        <f t="shared" si="2"/>
        <v>17932.04</v>
      </c>
      <c r="E92" s="12"/>
      <c r="F92" s="15"/>
      <c r="G92" s="12">
        <f t="shared" si="3"/>
        <v>37361.2</v>
      </c>
    </row>
    <row r="93" spans="1:7" ht="15">
      <c r="A93" s="11" t="s">
        <v>92</v>
      </c>
      <c r="B93" s="25">
        <v>0.0001395331</v>
      </c>
      <c r="C93" s="25">
        <v>0.0001331258</v>
      </c>
      <c r="D93" s="12">
        <f t="shared" si="2"/>
        <v>9297.06</v>
      </c>
      <c r="E93" s="12"/>
      <c r="F93" s="15"/>
      <c r="G93" s="12">
        <f t="shared" si="3"/>
        <v>19369.17</v>
      </c>
    </row>
    <row r="94" spans="1:7" ht="15">
      <c r="A94" s="11" t="s">
        <v>93</v>
      </c>
      <c r="B94" s="25">
        <v>0.0009589483</v>
      </c>
      <c r="C94" s="25">
        <v>0.0008927423</v>
      </c>
      <c r="D94" s="12">
        <f t="shared" si="2"/>
        <v>62564.23</v>
      </c>
      <c r="E94" s="12"/>
      <c r="F94" s="15"/>
      <c r="G94" s="12">
        <f t="shared" si="3"/>
        <v>130315.72</v>
      </c>
    </row>
    <row r="95" spans="1:7" ht="15">
      <c r="A95" s="11" t="s">
        <v>94</v>
      </c>
      <c r="B95" s="25">
        <v>0.0361764161</v>
      </c>
      <c r="C95" s="25">
        <v>0.0332321593</v>
      </c>
      <c r="D95" s="12">
        <f t="shared" si="2"/>
        <v>2333443.08</v>
      </c>
      <c r="E95" s="12"/>
      <c r="F95" s="15"/>
      <c r="G95" s="12">
        <f t="shared" si="3"/>
        <v>4859771.91</v>
      </c>
    </row>
    <row r="96" spans="1:7" ht="15">
      <c r="A96" s="11" t="s">
        <v>95</v>
      </c>
      <c r="B96" s="25">
        <v>0.0022257282</v>
      </c>
      <c r="C96" s="25">
        <v>0.0020817249</v>
      </c>
      <c r="D96" s="12">
        <f t="shared" si="2"/>
        <v>145791.87</v>
      </c>
      <c r="E96" s="12"/>
      <c r="F96" s="15"/>
      <c r="G96" s="12">
        <f t="shared" si="3"/>
        <v>303684.1</v>
      </c>
    </row>
    <row r="97" spans="1:7" ht="15">
      <c r="A97" s="11" t="s">
        <v>96</v>
      </c>
      <c r="B97" s="25">
        <v>0.0026956699</v>
      </c>
      <c r="C97" s="25">
        <v>0.0024902998</v>
      </c>
      <c r="D97" s="12">
        <f t="shared" si="2"/>
        <v>174716.71</v>
      </c>
      <c r="E97" s="12"/>
      <c r="F97" s="15"/>
      <c r="G97" s="12">
        <f t="shared" si="3"/>
        <v>363894.25</v>
      </c>
    </row>
    <row r="98" spans="1:7" ht="15">
      <c r="A98" s="11" t="s">
        <v>97</v>
      </c>
      <c r="B98" s="25">
        <v>0.0058497775</v>
      </c>
      <c r="C98" s="25">
        <v>0.0053894662</v>
      </c>
      <c r="D98" s="12">
        <f t="shared" si="2"/>
        <v>378267.81</v>
      </c>
      <c r="E98" s="12"/>
      <c r="F98" s="15"/>
      <c r="G98" s="12">
        <f t="shared" si="3"/>
        <v>787824.59</v>
      </c>
    </row>
    <row r="99" spans="1:7" ht="15">
      <c r="A99" s="11" t="s">
        <v>98</v>
      </c>
      <c r="B99" s="25">
        <v>0.0002885956</v>
      </c>
      <c r="C99" s="25">
        <v>0.0002709539</v>
      </c>
      <c r="D99" s="12">
        <f t="shared" si="2"/>
        <v>18965.69</v>
      </c>
      <c r="E99" s="12"/>
      <c r="F99" s="15"/>
      <c r="G99" s="12">
        <f t="shared" si="3"/>
        <v>39506.83</v>
      </c>
    </row>
    <row r="100" spans="1:7" ht="15">
      <c r="A100" s="11" t="s">
        <v>99</v>
      </c>
      <c r="B100" s="25">
        <v>0.0002719883</v>
      </c>
      <c r="C100" s="25">
        <v>0.0002598832</v>
      </c>
      <c r="D100" s="12">
        <f t="shared" si="2"/>
        <v>18145.6</v>
      </c>
      <c r="E100" s="12"/>
      <c r="F100" s="15"/>
      <c r="G100" s="12">
        <f t="shared" si="3"/>
        <v>37804.37</v>
      </c>
    </row>
    <row r="101" spans="1:7" ht="15">
      <c r="A101" s="11" t="s">
        <v>100</v>
      </c>
      <c r="B101" s="25">
        <v>0.0003952637</v>
      </c>
      <c r="C101" s="25">
        <v>0.000373989</v>
      </c>
      <c r="D101" s="12">
        <f t="shared" si="2"/>
        <v>26148.88</v>
      </c>
      <c r="E101" s="12"/>
      <c r="F101" s="15"/>
      <c r="G101" s="12">
        <f t="shared" si="3"/>
        <v>54473.64</v>
      </c>
    </row>
    <row r="102" spans="1:7" ht="15">
      <c r="A102" s="11" t="s">
        <v>101</v>
      </c>
      <c r="B102" s="25">
        <v>0.0040683596</v>
      </c>
      <c r="C102" s="25">
        <v>0.0037846109</v>
      </c>
      <c r="D102" s="12">
        <f t="shared" si="2"/>
        <v>265258.03</v>
      </c>
      <c r="E102" s="12"/>
      <c r="F102" s="15"/>
      <c r="G102" s="12">
        <f t="shared" si="3"/>
        <v>552505.14</v>
      </c>
    </row>
    <row r="103" spans="1:7" ht="15">
      <c r="A103" s="11" t="s">
        <v>102</v>
      </c>
      <c r="B103" s="25">
        <v>0.0008420411</v>
      </c>
      <c r="C103" s="25">
        <v>0.0007795103</v>
      </c>
      <c r="D103" s="12">
        <f t="shared" si="2"/>
        <v>54673.13</v>
      </c>
      <c r="E103" s="12"/>
      <c r="F103" s="15"/>
      <c r="G103" s="12">
        <f t="shared" si="3"/>
        <v>113873.54</v>
      </c>
    </row>
    <row r="104" spans="1:7" ht="15">
      <c r="A104" s="11" t="s">
        <v>103</v>
      </c>
      <c r="B104" s="25">
        <v>0.0033442948</v>
      </c>
      <c r="C104" s="25">
        <v>0.0030925096</v>
      </c>
      <c r="D104" s="12">
        <f t="shared" si="2"/>
        <v>216936.61</v>
      </c>
      <c r="E104" s="12"/>
      <c r="F104" s="15"/>
      <c r="G104" s="12">
        <f t="shared" si="3"/>
        <v>451832.42</v>
      </c>
    </row>
    <row r="105" spans="1:7" ht="15">
      <c r="A105" s="11" t="s">
        <v>104</v>
      </c>
      <c r="B105" s="25">
        <v>6.78813E-05</v>
      </c>
      <c r="C105" s="25">
        <v>6.35878E-05</v>
      </c>
      <c r="D105" s="12">
        <f t="shared" si="2"/>
        <v>4452.33</v>
      </c>
      <c r="E105" s="12"/>
      <c r="F105" s="15"/>
      <c r="G105" s="12">
        <f t="shared" si="3"/>
        <v>9274.32</v>
      </c>
    </row>
    <row r="106" spans="1:7" ht="15">
      <c r="A106" s="11" t="s">
        <v>105</v>
      </c>
      <c r="B106" s="25">
        <v>7.72284E-05</v>
      </c>
      <c r="C106" s="25">
        <v>7.45202E-05</v>
      </c>
      <c r="D106" s="12">
        <f t="shared" si="2"/>
        <v>5196</v>
      </c>
      <c r="E106" s="12"/>
      <c r="F106" s="15"/>
      <c r="G106" s="12">
        <f t="shared" si="3"/>
        <v>10826.23</v>
      </c>
    </row>
    <row r="107" spans="1:7" ht="15">
      <c r="A107" s="11" t="s">
        <v>106</v>
      </c>
      <c r="B107" s="25">
        <v>0.0003786325</v>
      </c>
      <c r="C107" s="25">
        <v>0.0003544884</v>
      </c>
      <c r="D107" s="12">
        <f t="shared" si="2"/>
        <v>24822.76</v>
      </c>
      <c r="E107" s="12"/>
      <c r="F107" s="15"/>
      <c r="G107" s="12">
        <f t="shared" si="3"/>
        <v>51706.2</v>
      </c>
    </row>
    <row r="108" spans="1:7" ht="15">
      <c r="A108" s="11" t="s">
        <v>107</v>
      </c>
      <c r="B108" s="25">
        <v>0.0003427694</v>
      </c>
      <c r="C108" s="25">
        <v>0.0003171826</v>
      </c>
      <c r="D108" s="12">
        <f t="shared" si="2"/>
        <v>22247.83</v>
      </c>
      <c r="E108" s="12"/>
      <c r="F108" s="15"/>
      <c r="G108" s="12">
        <f t="shared" si="3"/>
        <v>46337.74</v>
      </c>
    </row>
    <row r="109" spans="1:7" ht="15">
      <c r="A109" s="11" t="s">
        <v>108</v>
      </c>
      <c r="B109" s="25">
        <v>0.0005672474</v>
      </c>
      <c r="C109" s="25">
        <v>0.0005179578</v>
      </c>
      <c r="D109" s="12">
        <f t="shared" si="2"/>
        <v>36401.05</v>
      </c>
      <c r="E109" s="12"/>
      <c r="F109" s="15"/>
      <c r="G109" s="12">
        <f t="shared" si="3"/>
        <v>75806.94</v>
      </c>
    </row>
    <row r="110" spans="1:7" ht="15">
      <c r="A110" s="11" t="s">
        <v>109</v>
      </c>
      <c r="B110" s="25">
        <v>0.0022137786</v>
      </c>
      <c r="C110" s="25">
        <v>0.0020421065</v>
      </c>
      <c r="D110" s="12">
        <f t="shared" si="2"/>
        <v>143302.58</v>
      </c>
      <c r="E110" s="12"/>
      <c r="F110" s="15"/>
      <c r="G110" s="12">
        <f t="shared" si="3"/>
        <v>298461.97</v>
      </c>
    </row>
    <row r="111" spans="1:7" ht="15">
      <c r="A111" s="11" t="s">
        <v>110</v>
      </c>
      <c r="B111" s="25">
        <v>0.0040936405</v>
      </c>
      <c r="C111" s="25">
        <v>0.0037698828</v>
      </c>
      <c r="D111" s="12">
        <f t="shared" si="2"/>
        <v>264611.55</v>
      </c>
      <c r="E111" s="12"/>
      <c r="F111" s="15"/>
      <c r="G111" s="12">
        <f t="shared" si="3"/>
        <v>551108.69</v>
      </c>
    </row>
    <row r="112" spans="1:7" ht="15">
      <c r="A112" s="11" t="s">
        <v>111</v>
      </c>
      <c r="B112" s="25">
        <v>0.0001614068</v>
      </c>
      <c r="C112" s="25">
        <v>0.0001539083</v>
      </c>
      <c r="D112" s="12">
        <f t="shared" si="2"/>
        <v>10749.3</v>
      </c>
      <c r="E112" s="12"/>
      <c r="F112" s="15"/>
      <c r="G112" s="12">
        <f t="shared" si="3"/>
        <v>22394.59</v>
      </c>
    </row>
    <row r="113" spans="1:7" ht="15">
      <c r="A113" s="11" t="s">
        <v>112</v>
      </c>
      <c r="B113" s="25">
        <v>0.0005098457</v>
      </c>
      <c r="C113" s="25">
        <v>0.0004721473</v>
      </c>
      <c r="D113" s="12">
        <f t="shared" si="2"/>
        <v>33113.71</v>
      </c>
      <c r="E113" s="12"/>
      <c r="F113" s="15"/>
      <c r="G113" s="12">
        <f t="shared" si="3"/>
        <v>68969.66</v>
      </c>
    </row>
    <row r="114" spans="1:7" ht="15">
      <c r="A114" s="11" t="s">
        <v>113</v>
      </c>
      <c r="B114" s="25">
        <v>0.0182374568</v>
      </c>
      <c r="C114" s="25">
        <v>0.0168587579</v>
      </c>
      <c r="D114" s="12">
        <f t="shared" si="2"/>
        <v>1182683.06</v>
      </c>
      <c r="E114" s="12"/>
      <c r="F114" s="15"/>
      <c r="G114" s="12">
        <f t="shared" si="3"/>
        <v>2463267.68</v>
      </c>
    </row>
    <row r="115" spans="1:7" ht="15">
      <c r="A115" s="11" t="s">
        <v>114</v>
      </c>
      <c r="B115" s="25">
        <v>0.0002289119</v>
      </c>
      <c r="C115" s="25">
        <v>0.000220556</v>
      </c>
      <c r="D115" s="12">
        <f t="shared" si="2"/>
        <v>15381.7</v>
      </c>
      <c r="E115" s="12"/>
      <c r="F115" s="15"/>
      <c r="G115" s="12">
        <f t="shared" si="3"/>
        <v>32048.42</v>
      </c>
    </row>
    <row r="116" spans="1:7" ht="15">
      <c r="A116" s="11" t="s">
        <v>115</v>
      </c>
      <c r="B116" s="25">
        <v>0.022469695</v>
      </c>
      <c r="C116" s="25">
        <v>0.0206682616</v>
      </c>
      <c r="D116" s="12">
        <f t="shared" si="2"/>
        <v>1450972.49</v>
      </c>
      <c r="E116" s="12"/>
      <c r="F116" s="15"/>
      <c r="G116" s="12">
        <f t="shared" si="3"/>
        <v>3021920.44</v>
      </c>
    </row>
    <row r="117" spans="1:7" ht="15">
      <c r="A117" s="11" t="s">
        <v>116</v>
      </c>
      <c r="B117" s="25">
        <v>0.0002047307</v>
      </c>
      <c r="C117" s="25">
        <v>0.0001951397</v>
      </c>
      <c r="D117" s="12">
        <f t="shared" si="2"/>
        <v>13629.78</v>
      </c>
      <c r="E117" s="12"/>
      <c r="F117" s="15"/>
      <c r="G117" s="12">
        <f t="shared" si="3"/>
        <v>28395.54</v>
      </c>
    </row>
    <row r="118" spans="1:7" ht="15">
      <c r="A118" s="11" t="s">
        <v>117</v>
      </c>
      <c r="B118" s="25">
        <v>0.0038899408</v>
      </c>
      <c r="C118" s="25">
        <v>0.0036068263</v>
      </c>
      <c r="D118" s="12">
        <f t="shared" si="2"/>
        <v>252916.49</v>
      </c>
      <c r="E118" s="12"/>
      <c r="F118" s="15"/>
      <c r="G118" s="12">
        <f t="shared" si="3"/>
        <v>526783.57</v>
      </c>
    </row>
    <row r="119" spans="1:7" ht="15">
      <c r="A119" s="11" t="s">
        <v>118</v>
      </c>
      <c r="B119" s="25">
        <v>6.977E-05</v>
      </c>
      <c r="C119" s="25">
        <v>6.97039E-05</v>
      </c>
      <c r="D119" s="12">
        <f t="shared" si="2"/>
        <v>4837.03</v>
      </c>
      <c r="E119" s="12"/>
      <c r="F119" s="15"/>
      <c r="G119" s="12">
        <f t="shared" si="3"/>
        <v>10081.3</v>
      </c>
    </row>
    <row r="120" spans="1:7" ht="15">
      <c r="A120" s="11" t="s">
        <v>119</v>
      </c>
      <c r="B120" s="25">
        <v>0.0014156671</v>
      </c>
      <c r="C120" s="25">
        <v>0.0013137957</v>
      </c>
      <c r="D120" s="12">
        <f t="shared" si="2"/>
        <v>92113.71</v>
      </c>
      <c r="E120" s="12"/>
      <c r="F120" s="15"/>
      <c r="G120" s="12">
        <f t="shared" si="3"/>
        <v>191859.28</v>
      </c>
    </row>
    <row r="121" spans="1:7" ht="15">
      <c r="A121" s="11" t="s">
        <v>120</v>
      </c>
      <c r="B121" s="25">
        <v>0.0023146336</v>
      </c>
      <c r="C121" s="25">
        <v>0.0021381529</v>
      </c>
      <c r="D121" s="12">
        <f t="shared" si="2"/>
        <v>150011.89</v>
      </c>
      <c r="E121" s="12"/>
      <c r="F121" s="15"/>
      <c r="G121" s="12">
        <f t="shared" si="3"/>
        <v>312439.67</v>
      </c>
    </row>
    <row r="122" spans="1:7" ht="15">
      <c r="A122" s="11" t="s">
        <v>121</v>
      </c>
      <c r="B122" s="25">
        <v>4.64037E-05</v>
      </c>
      <c r="C122" s="25">
        <v>4.53997E-05</v>
      </c>
      <c r="D122" s="12">
        <f t="shared" si="2"/>
        <v>3159.48</v>
      </c>
      <c r="E122" s="12"/>
      <c r="F122" s="15"/>
      <c r="G122" s="12">
        <f t="shared" si="3"/>
        <v>6583.79</v>
      </c>
    </row>
    <row r="123" spans="1:7" ht="15">
      <c r="A123" s="11" t="s">
        <v>122</v>
      </c>
      <c r="B123" s="25">
        <v>5.596E-05</v>
      </c>
      <c r="C123" s="25">
        <v>5.46258E-05</v>
      </c>
      <c r="D123" s="12">
        <f t="shared" si="2"/>
        <v>3802.73</v>
      </c>
      <c r="E123" s="12"/>
      <c r="F123" s="15"/>
      <c r="G123" s="12">
        <f t="shared" si="3"/>
        <v>7924.05</v>
      </c>
    </row>
    <row r="124" spans="1:7" ht="15">
      <c r="A124" s="11" t="s">
        <v>123</v>
      </c>
      <c r="B124" s="25">
        <v>0.0003151306</v>
      </c>
      <c r="C124" s="25">
        <v>0.0002975906</v>
      </c>
      <c r="D124" s="12">
        <f t="shared" si="2"/>
        <v>20812.93</v>
      </c>
      <c r="E124" s="12"/>
      <c r="F124" s="15"/>
      <c r="G124" s="12">
        <f t="shared" si="3"/>
        <v>43356.98</v>
      </c>
    </row>
    <row r="125" spans="1:7" ht="15">
      <c r="A125" s="11" t="s">
        <v>124</v>
      </c>
      <c r="B125" s="25">
        <v>0.0004963263</v>
      </c>
      <c r="C125" s="25">
        <v>0.0004647312</v>
      </c>
      <c r="D125" s="12">
        <f t="shared" si="2"/>
        <v>32541.88</v>
      </c>
      <c r="E125" s="12"/>
      <c r="F125" s="15"/>
      <c r="G125" s="12">
        <f t="shared" si="3"/>
        <v>67785.32</v>
      </c>
    </row>
    <row r="126" spans="1:7" ht="15">
      <c r="A126" s="11" t="s">
        <v>125</v>
      </c>
      <c r="B126" s="25">
        <v>6.23103E-05</v>
      </c>
      <c r="C126" s="25">
        <v>5.81489E-05</v>
      </c>
      <c r="D126" s="12">
        <f t="shared" si="2"/>
        <v>4073.71</v>
      </c>
      <c r="E126" s="12"/>
      <c r="F126" s="15"/>
      <c r="G126" s="12">
        <f t="shared" si="3"/>
        <v>8485.37</v>
      </c>
    </row>
    <row r="127" spans="1:7" ht="15">
      <c r="A127" s="11" t="s">
        <v>126</v>
      </c>
      <c r="B127" s="25">
        <v>0.0002433771</v>
      </c>
      <c r="C127" s="25">
        <v>0.0002305163</v>
      </c>
      <c r="D127" s="12">
        <f t="shared" si="2"/>
        <v>16115.07</v>
      </c>
      <c r="E127" s="12"/>
      <c r="F127" s="15"/>
      <c r="G127" s="12">
        <f t="shared" si="3"/>
        <v>33571.39</v>
      </c>
    </row>
    <row r="128" spans="1:7" ht="15">
      <c r="A128" s="11" t="s">
        <v>127</v>
      </c>
      <c r="B128" s="25">
        <v>0.0007031557</v>
      </c>
      <c r="C128" s="25">
        <v>0.0006578162</v>
      </c>
      <c r="D128" s="12">
        <f t="shared" si="2"/>
        <v>46068.06</v>
      </c>
      <c r="E128" s="12"/>
      <c r="F128" s="15"/>
      <c r="G128" s="12">
        <f t="shared" si="3"/>
        <v>95959.86</v>
      </c>
    </row>
    <row r="129" spans="1:7" ht="15">
      <c r="A129" s="11" t="s">
        <v>128</v>
      </c>
      <c r="B129" s="25">
        <v>6.19023E-05</v>
      </c>
      <c r="C129" s="25">
        <v>6.09907E-05</v>
      </c>
      <c r="D129" s="12">
        <f t="shared" si="2"/>
        <v>4240.4</v>
      </c>
      <c r="E129" s="12"/>
      <c r="F129" s="15"/>
      <c r="G129" s="12">
        <f t="shared" si="3"/>
        <v>8836.75</v>
      </c>
    </row>
    <row r="130" spans="1:7" ht="15">
      <c r="A130" s="11" t="s">
        <v>129</v>
      </c>
      <c r="B130" s="25">
        <v>0.0002334908</v>
      </c>
      <c r="C130" s="25">
        <v>0.0002200343</v>
      </c>
      <c r="D130" s="12">
        <f t="shared" si="2"/>
        <v>15393.36</v>
      </c>
      <c r="E130" s="12"/>
      <c r="F130" s="15"/>
      <c r="G130" s="12">
        <f t="shared" si="3"/>
        <v>32066.48</v>
      </c>
    </row>
    <row r="131" spans="1:7" ht="15">
      <c r="A131" s="11" t="s">
        <v>130</v>
      </c>
      <c r="B131" s="25">
        <v>0.0002487834</v>
      </c>
      <c r="C131" s="25">
        <v>0.0002324204</v>
      </c>
      <c r="D131" s="12">
        <f t="shared" si="2"/>
        <v>16280.05</v>
      </c>
      <c r="E131" s="12"/>
      <c r="F131" s="15"/>
      <c r="G131" s="12">
        <f t="shared" si="3"/>
        <v>33910.95</v>
      </c>
    </row>
    <row r="132" spans="1:7" ht="15">
      <c r="A132" s="11" t="s">
        <v>131</v>
      </c>
      <c r="B132" s="25">
        <v>0.0007319748</v>
      </c>
      <c r="C132" s="25">
        <v>0.0006845744</v>
      </c>
      <c r="D132" s="12">
        <f t="shared" si="2"/>
        <v>47944.02</v>
      </c>
      <c r="E132" s="12"/>
      <c r="F132" s="15"/>
      <c r="G132" s="12">
        <f t="shared" si="3"/>
        <v>99867.22</v>
      </c>
    </row>
    <row r="133" spans="1:7" ht="15">
      <c r="A133" s="11" t="s">
        <v>132</v>
      </c>
      <c r="B133" s="25">
        <v>0.0002556144</v>
      </c>
      <c r="C133" s="25">
        <v>0.0002407338</v>
      </c>
      <c r="D133" s="12">
        <f t="shared" si="2"/>
        <v>16842.96</v>
      </c>
      <c r="E133" s="12"/>
      <c r="F133" s="15"/>
      <c r="G133" s="12">
        <f t="shared" si="3"/>
        <v>35086</v>
      </c>
    </row>
    <row r="134" spans="1:7" ht="15">
      <c r="A134" s="11" t="s">
        <v>133</v>
      </c>
      <c r="B134" s="25">
        <v>0.00049656</v>
      </c>
      <c r="C134" s="25">
        <v>0.0004630943</v>
      </c>
      <c r="D134" s="12">
        <f t="shared" si="2"/>
        <v>32445.85</v>
      </c>
      <c r="E134" s="12"/>
      <c r="F134" s="15"/>
      <c r="G134" s="12">
        <f t="shared" si="3"/>
        <v>67582.89</v>
      </c>
    </row>
    <row r="135" spans="1:7" ht="15">
      <c r="A135" s="11" t="s">
        <v>134</v>
      </c>
      <c r="B135" s="25">
        <v>0.0002185157</v>
      </c>
      <c r="C135" s="25">
        <v>0.0002034897</v>
      </c>
      <c r="D135" s="12">
        <f t="shared" si="2"/>
        <v>14260.14</v>
      </c>
      <c r="E135" s="12"/>
      <c r="F135" s="15"/>
      <c r="G135" s="12">
        <f t="shared" si="3"/>
        <v>29702.69</v>
      </c>
    </row>
    <row r="136" spans="1:7" ht="15">
      <c r="A136" s="11" t="s">
        <v>135</v>
      </c>
      <c r="B136" s="25">
        <v>9.65643E-05</v>
      </c>
      <c r="C136" s="25">
        <v>9.12667E-05</v>
      </c>
      <c r="D136" s="12">
        <f aca="true" t="shared" si="4" ref="D136:D199">ROUND(($D$2*B136)+($D$3*C136),2)</f>
        <v>6382.26</v>
      </c>
      <c r="E136" s="12"/>
      <c r="F136" s="15"/>
      <c r="G136" s="12">
        <f aca="true" t="shared" si="5" ref="G136:G199">ROUND(($G$2*B136)+($G$3*C136)+($G$4*C136),2)</f>
        <v>13295.46</v>
      </c>
    </row>
    <row r="137" spans="1:7" ht="15">
      <c r="A137" s="11" t="s">
        <v>136</v>
      </c>
      <c r="B137" s="25">
        <v>8.03524E-05</v>
      </c>
      <c r="C137" s="25">
        <v>7.66799E-05</v>
      </c>
      <c r="D137" s="12">
        <f t="shared" si="4"/>
        <v>5354.9</v>
      </c>
      <c r="E137" s="12"/>
      <c r="F137" s="15"/>
      <c r="G137" s="12">
        <f t="shared" si="5"/>
        <v>11156.23</v>
      </c>
    </row>
    <row r="138" spans="1:7" ht="15">
      <c r="A138" s="11" t="s">
        <v>137</v>
      </c>
      <c r="B138" s="25">
        <v>0.0040255287</v>
      </c>
      <c r="C138" s="25">
        <v>0.0037220034</v>
      </c>
      <c r="D138" s="12">
        <f t="shared" si="4"/>
        <v>261099.58</v>
      </c>
      <c r="E138" s="12"/>
      <c r="F138" s="15"/>
      <c r="G138" s="12">
        <f t="shared" si="5"/>
        <v>543813.82</v>
      </c>
    </row>
    <row r="139" spans="1:7" ht="15">
      <c r="A139" s="11" t="s">
        <v>138</v>
      </c>
      <c r="B139" s="25">
        <v>0.0004094027</v>
      </c>
      <c r="C139" s="25">
        <v>0.0003868281</v>
      </c>
      <c r="D139" s="12">
        <f t="shared" si="4"/>
        <v>27051.92</v>
      </c>
      <c r="E139" s="12"/>
      <c r="F139" s="15"/>
      <c r="G139" s="12">
        <f t="shared" si="5"/>
        <v>56354.17</v>
      </c>
    </row>
    <row r="140" spans="1:7" ht="15">
      <c r="A140" s="11" t="s">
        <v>139</v>
      </c>
      <c r="B140" s="25">
        <v>0.0004937313</v>
      </c>
      <c r="C140" s="25">
        <v>0.000467352</v>
      </c>
      <c r="D140" s="12">
        <f t="shared" si="4"/>
        <v>32674.78</v>
      </c>
      <c r="E140" s="12"/>
      <c r="F140" s="15"/>
      <c r="G140" s="12">
        <f t="shared" si="5"/>
        <v>68068.71</v>
      </c>
    </row>
    <row r="141" spans="1:7" ht="15">
      <c r="A141" s="11" t="s">
        <v>140</v>
      </c>
      <c r="B141" s="25">
        <v>0.0004422879</v>
      </c>
      <c r="C141" s="25">
        <v>0.0004099637</v>
      </c>
      <c r="D141" s="12">
        <f t="shared" si="4"/>
        <v>28748.67</v>
      </c>
      <c r="E141" s="12"/>
      <c r="F141" s="15"/>
      <c r="G141" s="12">
        <f t="shared" si="5"/>
        <v>59878.6</v>
      </c>
    </row>
    <row r="142" spans="1:7" ht="15">
      <c r="A142" s="11" t="s">
        <v>141</v>
      </c>
      <c r="B142" s="25">
        <v>7.27287E-05</v>
      </c>
      <c r="C142" s="25">
        <v>7.06017E-05</v>
      </c>
      <c r="D142" s="12">
        <f t="shared" si="4"/>
        <v>4918.66</v>
      </c>
      <c r="E142" s="12"/>
      <c r="F142" s="15"/>
      <c r="G142" s="12">
        <f t="shared" si="5"/>
        <v>10248.91</v>
      </c>
    </row>
    <row r="143" spans="1:7" ht="15">
      <c r="A143" s="11" t="s">
        <v>142</v>
      </c>
      <c r="B143" s="25">
        <v>0.0001839423</v>
      </c>
      <c r="C143" s="25">
        <v>0.0001700643</v>
      </c>
      <c r="D143" s="12">
        <f t="shared" si="4"/>
        <v>11930.15</v>
      </c>
      <c r="E143" s="12"/>
      <c r="F143" s="15"/>
      <c r="G143" s="12">
        <f t="shared" si="5"/>
        <v>24847.9</v>
      </c>
    </row>
    <row r="144" spans="1:7" ht="15">
      <c r="A144" s="11" t="s">
        <v>143</v>
      </c>
      <c r="B144" s="25">
        <v>0.0001123102</v>
      </c>
      <c r="C144" s="25">
        <v>0.0001081223</v>
      </c>
      <c r="D144" s="12">
        <f t="shared" si="4"/>
        <v>7541.37</v>
      </c>
      <c r="E144" s="12"/>
      <c r="F144" s="15"/>
      <c r="G144" s="12">
        <f t="shared" si="5"/>
        <v>15712.65</v>
      </c>
    </row>
    <row r="145" spans="1:7" ht="15">
      <c r="A145" s="11" t="s">
        <v>144</v>
      </c>
      <c r="B145" s="25">
        <v>0.0004647321</v>
      </c>
      <c r="C145" s="25">
        <v>0.0004361333</v>
      </c>
      <c r="D145" s="12">
        <f t="shared" si="4"/>
        <v>30529.49</v>
      </c>
      <c r="E145" s="12"/>
      <c r="F145" s="15"/>
      <c r="G145" s="12">
        <f t="shared" si="5"/>
        <v>63594.77</v>
      </c>
    </row>
    <row r="146" spans="1:7" ht="15">
      <c r="A146" s="11" t="s">
        <v>145</v>
      </c>
      <c r="B146" s="25">
        <v>0.0004277053</v>
      </c>
      <c r="C146" s="25">
        <v>0.0003927811</v>
      </c>
      <c r="D146" s="12">
        <f t="shared" si="4"/>
        <v>27580.85</v>
      </c>
      <c r="E146" s="12"/>
      <c r="F146" s="15"/>
      <c r="G146" s="12">
        <f t="shared" si="5"/>
        <v>57441.43</v>
      </c>
    </row>
    <row r="147" spans="1:7" ht="15">
      <c r="A147" s="11" t="s">
        <v>146</v>
      </c>
      <c r="B147" s="25">
        <v>0.0017733873</v>
      </c>
      <c r="C147" s="25">
        <v>0.0016524105</v>
      </c>
      <c r="D147" s="12">
        <f t="shared" si="4"/>
        <v>115787.8</v>
      </c>
      <c r="E147" s="12"/>
      <c r="F147" s="15"/>
      <c r="G147" s="12">
        <f t="shared" si="5"/>
        <v>241177.58</v>
      </c>
    </row>
    <row r="148" spans="1:7" ht="15">
      <c r="A148" s="11" t="s">
        <v>147</v>
      </c>
      <c r="B148" s="25">
        <v>0.0004772864</v>
      </c>
      <c r="C148" s="25">
        <v>0.0004440428</v>
      </c>
      <c r="D148" s="12">
        <f t="shared" si="4"/>
        <v>31121.88</v>
      </c>
      <c r="E148" s="12"/>
      <c r="F148" s="15"/>
      <c r="G148" s="12">
        <f t="shared" si="5"/>
        <v>64823.73</v>
      </c>
    </row>
    <row r="149" spans="1:7" ht="15">
      <c r="A149" s="11" t="s">
        <v>148</v>
      </c>
      <c r="B149" s="25">
        <v>0.0003230069</v>
      </c>
      <c r="C149" s="25">
        <v>0.0003077775</v>
      </c>
      <c r="D149" s="12">
        <f t="shared" si="4"/>
        <v>21498.07</v>
      </c>
      <c r="E149" s="12"/>
      <c r="F149" s="15"/>
      <c r="G149" s="12">
        <f t="shared" si="5"/>
        <v>44787.78</v>
      </c>
    </row>
    <row r="150" spans="1:7" ht="15">
      <c r="A150" s="11" t="s">
        <v>149</v>
      </c>
      <c r="B150" s="25">
        <v>0.0065868308</v>
      </c>
      <c r="C150" s="25">
        <v>0.0060502811</v>
      </c>
      <c r="D150" s="12">
        <f t="shared" si="4"/>
        <v>424833.88</v>
      </c>
      <c r="E150" s="12"/>
      <c r="F150" s="15"/>
      <c r="G150" s="12">
        <f t="shared" si="5"/>
        <v>884784.52</v>
      </c>
    </row>
    <row r="151" spans="1:7" ht="15">
      <c r="A151" s="11" t="s">
        <v>150</v>
      </c>
      <c r="B151" s="25">
        <v>0.0002186973</v>
      </c>
      <c r="C151" s="25">
        <v>0.0002071734</v>
      </c>
      <c r="D151" s="12">
        <f t="shared" si="4"/>
        <v>14482.87</v>
      </c>
      <c r="E151" s="12"/>
      <c r="F151" s="15"/>
      <c r="G151" s="12">
        <f t="shared" si="5"/>
        <v>30171.2</v>
      </c>
    </row>
    <row r="152" spans="1:7" ht="15">
      <c r="A152" s="11" t="s">
        <v>151</v>
      </c>
      <c r="B152" s="25">
        <v>1.93182E-05</v>
      </c>
      <c r="C152" s="25">
        <v>1.82877E-05</v>
      </c>
      <c r="D152" s="12">
        <f t="shared" si="4"/>
        <v>1278.56</v>
      </c>
      <c r="E152" s="12"/>
      <c r="F152" s="15"/>
      <c r="G152" s="12">
        <f t="shared" si="5"/>
        <v>2663.53</v>
      </c>
    </row>
    <row r="153" spans="1:7" ht="15">
      <c r="A153" s="11" t="s">
        <v>152</v>
      </c>
      <c r="B153" s="25">
        <v>0.0359577388</v>
      </c>
      <c r="C153" s="25">
        <v>0.0344426132</v>
      </c>
      <c r="D153" s="12">
        <f t="shared" si="4"/>
        <v>2404019.9</v>
      </c>
      <c r="E153" s="12"/>
      <c r="F153" s="15"/>
      <c r="G153" s="12">
        <f t="shared" si="5"/>
        <v>5008621.32</v>
      </c>
    </row>
    <row r="154" spans="1:7" ht="15">
      <c r="A154" s="11" t="s">
        <v>153</v>
      </c>
      <c r="B154" s="25">
        <v>0.0020274939</v>
      </c>
      <c r="C154" s="25">
        <v>0.0018978799</v>
      </c>
      <c r="D154" s="12">
        <f t="shared" si="4"/>
        <v>132900.75</v>
      </c>
      <c r="E154" s="12"/>
      <c r="F154" s="15"/>
      <c r="G154" s="12">
        <f t="shared" si="5"/>
        <v>276833.96</v>
      </c>
    </row>
    <row r="155" spans="1:7" ht="15">
      <c r="A155" s="11" t="s">
        <v>154</v>
      </c>
      <c r="B155" s="25">
        <v>8.22224E-05</v>
      </c>
      <c r="C155" s="25">
        <v>7.93689E-05</v>
      </c>
      <c r="D155" s="12">
        <f t="shared" si="4"/>
        <v>5533.79</v>
      </c>
      <c r="E155" s="12"/>
      <c r="F155" s="15"/>
      <c r="G155" s="12">
        <f t="shared" si="5"/>
        <v>11530.08</v>
      </c>
    </row>
    <row r="156" spans="1:7" ht="15">
      <c r="A156" s="11" t="s">
        <v>155</v>
      </c>
      <c r="B156" s="25">
        <v>0.0006447062</v>
      </c>
      <c r="C156" s="25">
        <v>0.0006102576</v>
      </c>
      <c r="D156" s="12">
        <f t="shared" si="4"/>
        <v>42666.01</v>
      </c>
      <c r="E156" s="12"/>
      <c r="F156" s="15"/>
      <c r="G156" s="12">
        <f t="shared" si="5"/>
        <v>88882.63</v>
      </c>
    </row>
    <row r="157" spans="1:7" ht="15">
      <c r="A157" s="11" t="s">
        <v>156</v>
      </c>
      <c r="B157" s="25">
        <v>0.0008849736</v>
      </c>
      <c r="C157" s="25">
        <v>0.0008244178</v>
      </c>
      <c r="D157" s="12">
        <f t="shared" si="4"/>
        <v>57770.51</v>
      </c>
      <c r="E157" s="12"/>
      <c r="F157" s="15"/>
      <c r="G157" s="12">
        <f t="shared" si="5"/>
        <v>120331.54</v>
      </c>
    </row>
    <row r="158" spans="1:7" ht="15">
      <c r="A158" s="11" t="s">
        <v>157</v>
      </c>
      <c r="B158" s="25">
        <v>0.0005795938</v>
      </c>
      <c r="C158" s="25">
        <v>0.0005436551</v>
      </c>
      <c r="D158" s="12">
        <f t="shared" si="4"/>
        <v>38058.77</v>
      </c>
      <c r="E158" s="12"/>
      <c r="F158" s="15"/>
      <c r="G158" s="12">
        <f t="shared" si="5"/>
        <v>79278.36</v>
      </c>
    </row>
    <row r="159" spans="1:7" ht="15">
      <c r="A159" s="11" t="s">
        <v>158</v>
      </c>
      <c r="B159" s="25">
        <v>0.0101473945</v>
      </c>
      <c r="C159" s="25">
        <v>0.0093228488</v>
      </c>
      <c r="D159" s="12">
        <f t="shared" si="4"/>
        <v>654603.62</v>
      </c>
      <c r="E159" s="12"/>
      <c r="F159" s="15"/>
      <c r="G159" s="12">
        <f t="shared" si="5"/>
        <v>1363319.46</v>
      </c>
    </row>
    <row r="160" spans="1:7" ht="15">
      <c r="A160" s="11" t="s">
        <v>159</v>
      </c>
      <c r="B160" s="25">
        <v>0.0016388754</v>
      </c>
      <c r="C160" s="25">
        <v>0.001518435</v>
      </c>
      <c r="D160" s="12">
        <f t="shared" si="4"/>
        <v>106486.87</v>
      </c>
      <c r="E160" s="12"/>
      <c r="F160" s="15"/>
      <c r="G160" s="12">
        <f t="shared" si="5"/>
        <v>221793.16</v>
      </c>
    </row>
    <row r="161" spans="1:7" ht="15">
      <c r="A161" s="11" t="s">
        <v>160</v>
      </c>
      <c r="B161" s="25">
        <v>0.0001777234</v>
      </c>
      <c r="C161" s="25">
        <v>0.0001654149</v>
      </c>
      <c r="D161" s="12">
        <f t="shared" si="4"/>
        <v>11592.82</v>
      </c>
      <c r="E161" s="12"/>
      <c r="F161" s="15"/>
      <c r="G161" s="12">
        <f t="shared" si="5"/>
        <v>24146.76</v>
      </c>
    </row>
    <row r="162" spans="1:7" ht="15">
      <c r="A162" s="11" t="s">
        <v>161</v>
      </c>
      <c r="B162" s="25">
        <v>0.0026397606</v>
      </c>
      <c r="C162" s="25">
        <v>0.0024347048</v>
      </c>
      <c r="D162" s="12">
        <f t="shared" si="4"/>
        <v>170856.3</v>
      </c>
      <c r="E162" s="12"/>
      <c r="F162" s="15"/>
      <c r="G162" s="12">
        <f t="shared" si="5"/>
        <v>355848.73</v>
      </c>
    </row>
    <row r="163" spans="1:7" ht="15">
      <c r="A163" s="11" t="s">
        <v>162</v>
      </c>
      <c r="B163" s="25">
        <v>0.0226102108</v>
      </c>
      <c r="C163" s="25">
        <v>0.0207635463</v>
      </c>
      <c r="D163" s="12">
        <f t="shared" si="4"/>
        <v>1458008.26</v>
      </c>
      <c r="E163" s="12"/>
      <c r="F163" s="15"/>
      <c r="G163" s="12">
        <f t="shared" si="5"/>
        <v>3036528.99</v>
      </c>
    </row>
    <row r="164" spans="1:7" ht="15">
      <c r="A164" s="11" t="s">
        <v>163</v>
      </c>
      <c r="B164" s="25">
        <v>0.0045906715</v>
      </c>
      <c r="C164" s="25">
        <v>0.0042351286</v>
      </c>
      <c r="D164" s="12">
        <f t="shared" si="4"/>
        <v>297190.92</v>
      </c>
      <c r="E164" s="12"/>
      <c r="F164" s="15"/>
      <c r="G164" s="12">
        <f t="shared" si="5"/>
        <v>618971.91</v>
      </c>
    </row>
    <row r="165" spans="1:7" ht="15">
      <c r="A165" s="11" t="s">
        <v>164</v>
      </c>
      <c r="B165" s="25">
        <v>0.019825625</v>
      </c>
      <c r="C165" s="25">
        <v>0.0182554458</v>
      </c>
      <c r="D165" s="12">
        <f t="shared" si="4"/>
        <v>1281389.12</v>
      </c>
      <c r="E165" s="12"/>
      <c r="F165" s="15"/>
      <c r="G165" s="12">
        <f t="shared" si="5"/>
        <v>2668756.89</v>
      </c>
    </row>
    <row r="166" spans="1:7" ht="15">
      <c r="A166" s="11" t="s">
        <v>165</v>
      </c>
      <c r="B166" s="25">
        <v>0.0004586704</v>
      </c>
      <c r="C166" s="25">
        <v>0.0004262352</v>
      </c>
      <c r="D166" s="12">
        <f t="shared" si="4"/>
        <v>29878.71</v>
      </c>
      <c r="E166" s="12"/>
      <c r="F166" s="15"/>
      <c r="G166" s="12">
        <f t="shared" si="5"/>
        <v>62233.7</v>
      </c>
    </row>
    <row r="167" spans="1:7" ht="15">
      <c r="A167" s="11" t="s">
        <v>166</v>
      </c>
      <c r="B167" s="25">
        <v>0.000408047</v>
      </c>
      <c r="C167" s="25">
        <v>0.0003839505</v>
      </c>
      <c r="D167" s="12">
        <f t="shared" si="4"/>
        <v>26866.54</v>
      </c>
      <c r="E167" s="12"/>
      <c r="F167" s="15"/>
      <c r="G167" s="12">
        <f t="shared" si="5"/>
        <v>55965.93</v>
      </c>
    </row>
    <row r="168" spans="1:7" ht="15">
      <c r="A168" s="11" t="s">
        <v>167</v>
      </c>
      <c r="B168" s="25">
        <v>0.000282757</v>
      </c>
      <c r="C168" s="25">
        <v>0.0002621481</v>
      </c>
      <c r="D168" s="12">
        <f t="shared" si="4"/>
        <v>18382.55</v>
      </c>
      <c r="E168" s="12"/>
      <c r="F168" s="15"/>
      <c r="G168" s="12">
        <f t="shared" si="5"/>
        <v>38287.79</v>
      </c>
    </row>
    <row r="169" spans="1:7" ht="15">
      <c r="A169" s="11" t="s">
        <v>168</v>
      </c>
      <c r="B169" s="25">
        <v>0.0011362984</v>
      </c>
      <c r="C169" s="25">
        <v>0.0010557348</v>
      </c>
      <c r="D169" s="12">
        <f t="shared" si="4"/>
        <v>74008.2</v>
      </c>
      <c r="E169" s="12"/>
      <c r="F169" s="15"/>
      <c r="G169" s="12">
        <f t="shared" si="5"/>
        <v>154149.74</v>
      </c>
    </row>
    <row r="170" spans="1:7" ht="15">
      <c r="A170" s="11" t="s">
        <v>169</v>
      </c>
      <c r="B170" s="25">
        <v>9.69587E-05</v>
      </c>
      <c r="C170" s="25">
        <v>9.19651E-05</v>
      </c>
      <c r="D170" s="12">
        <f t="shared" si="4"/>
        <v>6427.86</v>
      </c>
      <c r="E170" s="12"/>
      <c r="F170" s="15"/>
      <c r="G170" s="12">
        <f t="shared" si="5"/>
        <v>13390.88</v>
      </c>
    </row>
    <row r="171" spans="1:7" ht="15">
      <c r="A171" s="11" t="s">
        <v>170</v>
      </c>
      <c r="B171" s="25">
        <v>7.72461E-05</v>
      </c>
      <c r="C171" s="25">
        <v>7.47492E-05</v>
      </c>
      <c r="D171" s="12">
        <f t="shared" si="4"/>
        <v>5209.91</v>
      </c>
      <c r="E171" s="12"/>
      <c r="F171" s="15"/>
      <c r="G171" s="12">
        <f t="shared" si="5"/>
        <v>10855.47</v>
      </c>
    </row>
    <row r="172" spans="1:7" ht="15">
      <c r="A172" s="11" t="s">
        <v>171</v>
      </c>
      <c r="B172" s="25">
        <v>0.0016921359</v>
      </c>
      <c r="C172" s="25">
        <v>0.0015922621</v>
      </c>
      <c r="D172" s="12">
        <f t="shared" si="4"/>
        <v>111416.37</v>
      </c>
      <c r="E172" s="12"/>
      <c r="F172" s="15"/>
      <c r="G172" s="12">
        <f t="shared" si="5"/>
        <v>232092.5</v>
      </c>
    </row>
    <row r="173" spans="1:7" ht="15">
      <c r="A173" s="11" t="s">
        <v>172</v>
      </c>
      <c r="B173" s="25">
        <v>0.000678445</v>
      </c>
      <c r="C173" s="25">
        <v>0.0006339126</v>
      </c>
      <c r="D173" s="12">
        <f t="shared" si="4"/>
        <v>44401.94</v>
      </c>
      <c r="E173" s="12"/>
      <c r="F173" s="15"/>
      <c r="G173" s="12">
        <f t="shared" si="5"/>
        <v>92488.29</v>
      </c>
    </row>
    <row r="174" spans="1:7" ht="15">
      <c r="A174" s="11" t="s">
        <v>173</v>
      </c>
      <c r="B174" s="25">
        <v>0.0001043825</v>
      </c>
      <c r="C174" s="25">
        <v>9.79224E-05</v>
      </c>
      <c r="D174" s="12">
        <f t="shared" si="4"/>
        <v>6854.97</v>
      </c>
      <c r="E174" s="12"/>
      <c r="F174" s="15"/>
      <c r="G174" s="12">
        <f t="shared" si="5"/>
        <v>14279.27</v>
      </c>
    </row>
    <row r="175" spans="1:7" ht="15">
      <c r="A175" s="11" t="s">
        <v>174</v>
      </c>
      <c r="B175" s="25">
        <v>0.0019520159</v>
      </c>
      <c r="C175" s="25">
        <v>0.001812396</v>
      </c>
      <c r="D175" s="12">
        <f t="shared" si="4"/>
        <v>127063.34</v>
      </c>
      <c r="E175" s="12"/>
      <c r="F175" s="15"/>
      <c r="G175" s="12">
        <f t="shared" si="5"/>
        <v>264655.31</v>
      </c>
    </row>
    <row r="176" spans="1:7" ht="15">
      <c r="A176" s="11" t="s">
        <v>175</v>
      </c>
      <c r="B176" s="25">
        <v>0.0002907641</v>
      </c>
      <c r="C176" s="25">
        <v>0.0002669369</v>
      </c>
      <c r="D176" s="12">
        <f t="shared" si="4"/>
        <v>18745.02</v>
      </c>
      <c r="E176" s="12"/>
      <c r="F176" s="15"/>
      <c r="G176" s="12">
        <f t="shared" si="5"/>
        <v>39039.31</v>
      </c>
    </row>
    <row r="177" spans="1:7" ht="15">
      <c r="A177" s="11" t="s">
        <v>176</v>
      </c>
      <c r="B177" s="25">
        <v>0.0001509617</v>
      </c>
      <c r="C177" s="25">
        <v>0.0001459547</v>
      </c>
      <c r="D177" s="12">
        <f t="shared" si="4"/>
        <v>10174.06</v>
      </c>
      <c r="E177" s="12"/>
      <c r="F177" s="15"/>
      <c r="G177" s="12">
        <f t="shared" si="5"/>
        <v>21198.72</v>
      </c>
    </row>
    <row r="178" spans="1:7" ht="15">
      <c r="A178" s="11" t="s">
        <v>177</v>
      </c>
      <c r="B178" s="25">
        <v>0.0010979565</v>
      </c>
      <c r="C178" s="25">
        <v>0.0010221158</v>
      </c>
      <c r="D178" s="12">
        <f t="shared" si="4"/>
        <v>71631.22</v>
      </c>
      <c r="E178" s="12"/>
      <c r="F178" s="15"/>
      <c r="G178" s="12">
        <f t="shared" si="5"/>
        <v>149201.42</v>
      </c>
    </row>
    <row r="179" spans="1:7" ht="15">
      <c r="A179" s="11" t="s">
        <v>178</v>
      </c>
      <c r="B179" s="25">
        <v>0.0059054968</v>
      </c>
      <c r="C179" s="25">
        <v>0.005494944</v>
      </c>
      <c r="D179" s="12">
        <f t="shared" si="4"/>
        <v>385119.47</v>
      </c>
      <c r="E179" s="12"/>
      <c r="F179" s="15"/>
      <c r="G179" s="12">
        <f t="shared" si="5"/>
        <v>802165.91</v>
      </c>
    </row>
    <row r="180" spans="1:7" ht="15">
      <c r="A180" s="11" t="s">
        <v>179</v>
      </c>
      <c r="B180" s="25">
        <v>0.0021894974</v>
      </c>
      <c r="C180" s="25">
        <v>0.0020229115</v>
      </c>
      <c r="D180" s="12">
        <f t="shared" si="4"/>
        <v>141923.01</v>
      </c>
      <c r="E180" s="12"/>
      <c r="F180" s="15"/>
      <c r="G180" s="12">
        <f t="shared" si="5"/>
        <v>295592.89</v>
      </c>
    </row>
    <row r="181" spans="1:7" ht="15">
      <c r="A181" s="11" t="s">
        <v>180</v>
      </c>
      <c r="B181" s="25">
        <v>7.58367E-05</v>
      </c>
      <c r="C181" s="25">
        <v>7.1847E-05</v>
      </c>
      <c r="D181" s="12">
        <f t="shared" si="4"/>
        <v>5022.55</v>
      </c>
      <c r="E181" s="12"/>
      <c r="F181" s="15"/>
      <c r="G181" s="12">
        <f t="shared" si="5"/>
        <v>10463.14</v>
      </c>
    </row>
    <row r="182" spans="1:7" ht="15">
      <c r="A182" s="11" t="s">
        <v>181</v>
      </c>
      <c r="B182" s="25">
        <v>7.66394E-05</v>
      </c>
      <c r="C182" s="25">
        <v>7.14739E-05</v>
      </c>
      <c r="D182" s="12">
        <f t="shared" si="4"/>
        <v>5007.69</v>
      </c>
      <c r="E182" s="12"/>
      <c r="F182" s="15"/>
      <c r="G182" s="12">
        <f t="shared" si="5"/>
        <v>10430.74</v>
      </c>
    </row>
    <row r="183" spans="1:7" ht="15">
      <c r="A183" s="11" t="s">
        <v>182</v>
      </c>
      <c r="B183" s="25">
        <v>0.0004723209</v>
      </c>
      <c r="C183" s="25">
        <v>0.0004492231</v>
      </c>
      <c r="D183" s="12">
        <f t="shared" si="4"/>
        <v>31386.11</v>
      </c>
      <c r="E183" s="12"/>
      <c r="F183" s="15"/>
      <c r="G183" s="12">
        <f t="shared" si="5"/>
        <v>65386.88</v>
      </c>
    </row>
    <row r="184" spans="1:7" ht="15">
      <c r="A184" s="17" t="s">
        <v>183</v>
      </c>
      <c r="B184" s="25">
        <v>0.000399208</v>
      </c>
      <c r="C184" s="25">
        <v>0.0003745883</v>
      </c>
      <c r="D184" s="12">
        <f t="shared" si="4"/>
        <v>26221.85</v>
      </c>
      <c r="E184" s="12"/>
      <c r="F184" s="15"/>
      <c r="G184" s="12">
        <f t="shared" si="5"/>
        <v>54621.62</v>
      </c>
    </row>
    <row r="185" spans="1:7" ht="15">
      <c r="A185" s="11" t="s">
        <v>184</v>
      </c>
      <c r="B185" s="25">
        <v>0.0001676248</v>
      </c>
      <c r="C185" s="25">
        <v>0.0001589347</v>
      </c>
      <c r="D185" s="12">
        <f t="shared" si="4"/>
        <v>11109.24</v>
      </c>
      <c r="E185" s="12"/>
      <c r="F185" s="15"/>
      <c r="G185" s="12">
        <f t="shared" si="5"/>
        <v>23143.31</v>
      </c>
    </row>
    <row r="186" spans="1:7" ht="15">
      <c r="A186" s="11" t="s">
        <v>185</v>
      </c>
      <c r="B186" s="25">
        <v>0.0004150895</v>
      </c>
      <c r="C186" s="25">
        <v>0.0003940526</v>
      </c>
      <c r="D186" s="12">
        <f t="shared" si="4"/>
        <v>27538.76</v>
      </c>
      <c r="E186" s="12"/>
      <c r="F186" s="15"/>
      <c r="G186" s="12">
        <f t="shared" si="5"/>
        <v>57370.73</v>
      </c>
    </row>
    <row r="187" spans="1:7" ht="15">
      <c r="A187" s="11" t="s">
        <v>186</v>
      </c>
      <c r="B187" s="25">
        <v>0.0010448169</v>
      </c>
      <c r="C187" s="25">
        <v>0.0009646826</v>
      </c>
      <c r="D187" s="12">
        <f t="shared" si="4"/>
        <v>67686.51</v>
      </c>
      <c r="E187" s="12"/>
      <c r="F187" s="15"/>
      <c r="G187" s="12">
        <f t="shared" si="5"/>
        <v>140974.54</v>
      </c>
    </row>
    <row r="188" spans="1:7" ht="15">
      <c r="A188" s="11" t="s">
        <v>187</v>
      </c>
      <c r="B188" s="25">
        <v>0.0070704553</v>
      </c>
      <c r="C188" s="25">
        <v>0.0064835354</v>
      </c>
      <c r="D188" s="12">
        <f t="shared" si="4"/>
        <v>455367.91</v>
      </c>
      <c r="E188" s="12"/>
      <c r="F188" s="15"/>
      <c r="G188" s="12">
        <f t="shared" si="5"/>
        <v>948362.04</v>
      </c>
    </row>
    <row r="189" spans="1:7" ht="15">
      <c r="A189" s="11" t="s">
        <v>188</v>
      </c>
      <c r="B189" s="25">
        <v>0.0001489105</v>
      </c>
      <c r="C189" s="25">
        <v>0.000139799</v>
      </c>
      <c r="D189" s="12">
        <f t="shared" si="4"/>
        <v>9785.46</v>
      </c>
      <c r="E189" s="12"/>
      <c r="F189" s="15"/>
      <c r="G189" s="12">
        <f t="shared" si="5"/>
        <v>20383.77</v>
      </c>
    </row>
    <row r="190" spans="1:7" ht="15">
      <c r="A190" s="11" t="s">
        <v>189</v>
      </c>
      <c r="B190" s="25">
        <v>0.0002083331</v>
      </c>
      <c r="C190" s="25">
        <v>0.0001960245</v>
      </c>
      <c r="D190" s="12">
        <f t="shared" si="4"/>
        <v>13716.67</v>
      </c>
      <c r="E190" s="12"/>
      <c r="F190" s="15"/>
      <c r="G190" s="12">
        <f t="shared" si="5"/>
        <v>28573.31</v>
      </c>
    </row>
    <row r="191" spans="1:7" ht="15">
      <c r="A191" s="11" t="s">
        <v>190</v>
      </c>
      <c r="B191" s="25">
        <v>0.0002698455</v>
      </c>
      <c r="C191" s="25">
        <v>0.0002571736</v>
      </c>
      <c r="D191" s="12">
        <f t="shared" si="4"/>
        <v>17962.91</v>
      </c>
      <c r="E191" s="12"/>
      <c r="F191" s="15"/>
      <c r="G191" s="12">
        <f t="shared" si="5"/>
        <v>37422.92</v>
      </c>
    </row>
    <row r="192" spans="1:7" ht="15">
      <c r="A192" s="11" t="s">
        <v>191</v>
      </c>
      <c r="B192" s="25">
        <v>0.0002210589</v>
      </c>
      <c r="C192" s="25">
        <v>0.0002060184</v>
      </c>
      <c r="D192" s="12">
        <f t="shared" si="4"/>
        <v>14435.73</v>
      </c>
      <c r="E192" s="12"/>
      <c r="F192" s="15"/>
      <c r="G192" s="12">
        <f t="shared" si="5"/>
        <v>30068.64</v>
      </c>
    </row>
    <row r="193" spans="1:7" ht="15">
      <c r="A193" s="11" t="s">
        <v>192</v>
      </c>
      <c r="B193" s="25">
        <v>0.0003846667</v>
      </c>
      <c r="C193" s="25">
        <v>0.0003583665</v>
      </c>
      <c r="D193" s="12">
        <f t="shared" si="4"/>
        <v>25112.07</v>
      </c>
      <c r="E193" s="12"/>
      <c r="F193" s="15"/>
      <c r="G193" s="12">
        <f t="shared" si="5"/>
        <v>52306.55</v>
      </c>
    </row>
    <row r="194" spans="1:7" ht="15">
      <c r="A194" s="11" t="s">
        <v>193</v>
      </c>
      <c r="B194" s="25">
        <v>9.09399E-05</v>
      </c>
      <c r="C194" s="25">
        <v>8.70823E-05</v>
      </c>
      <c r="D194" s="12">
        <f t="shared" si="4"/>
        <v>6078.41</v>
      </c>
      <c r="E194" s="12"/>
      <c r="F194" s="15"/>
      <c r="G194" s="12">
        <f t="shared" si="5"/>
        <v>12663.94</v>
      </c>
    </row>
    <row r="195" spans="1:7" ht="15">
      <c r="A195" s="11" t="s">
        <v>194</v>
      </c>
      <c r="B195" s="25">
        <v>5.58696E-05</v>
      </c>
      <c r="C195" s="25">
        <v>5.25669E-05</v>
      </c>
      <c r="D195" s="12">
        <f t="shared" si="4"/>
        <v>3678.35</v>
      </c>
      <c r="E195" s="12"/>
      <c r="F195" s="15"/>
      <c r="G195" s="12">
        <f t="shared" si="5"/>
        <v>7662.4</v>
      </c>
    </row>
    <row r="196" spans="1:7" ht="15">
      <c r="A196" s="11" t="s">
        <v>195</v>
      </c>
      <c r="B196" s="25">
        <v>0.0010786383</v>
      </c>
      <c r="C196" s="25">
        <v>0.0010108865</v>
      </c>
      <c r="D196" s="12">
        <f t="shared" si="4"/>
        <v>70776.17</v>
      </c>
      <c r="E196" s="12"/>
      <c r="F196" s="15"/>
      <c r="G196" s="12">
        <f t="shared" si="5"/>
        <v>147429.23</v>
      </c>
    </row>
    <row r="197" spans="1:7" ht="15">
      <c r="A197" s="11" t="s">
        <v>196</v>
      </c>
      <c r="B197" s="25">
        <v>0.0002874149</v>
      </c>
      <c r="C197" s="25">
        <v>0.0002716913</v>
      </c>
      <c r="D197" s="12">
        <f t="shared" si="4"/>
        <v>18998.86</v>
      </c>
      <c r="E197" s="12"/>
      <c r="F197" s="15"/>
      <c r="G197" s="12">
        <f t="shared" si="5"/>
        <v>39578.31</v>
      </c>
    </row>
    <row r="198" spans="1:7" ht="15">
      <c r="A198" s="11" t="s">
        <v>197</v>
      </c>
      <c r="B198" s="25">
        <v>0.0001593931</v>
      </c>
      <c r="C198" s="25">
        <v>0.0001518656</v>
      </c>
      <c r="D198" s="12">
        <f t="shared" si="4"/>
        <v>10607.84</v>
      </c>
      <c r="E198" s="12"/>
      <c r="F198" s="15"/>
      <c r="G198" s="12">
        <f t="shared" si="5"/>
        <v>22099.72</v>
      </c>
    </row>
    <row r="199" spans="1:7" ht="15">
      <c r="A199" s="11" t="s">
        <v>198</v>
      </c>
      <c r="B199" s="25">
        <v>0.0003271978</v>
      </c>
      <c r="C199" s="25">
        <v>0.0003041475</v>
      </c>
      <c r="D199" s="12">
        <f t="shared" si="4"/>
        <v>21319.59</v>
      </c>
      <c r="E199" s="12"/>
      <c r="F199" s="15"/>
      <c r="G199" s="12">
        <f t="shared" si="5"/>
        <v>44406.2</v>
      </c>
    </row>
    <row r="200" spans="1:7" ht="15">
      <c r="A200" s="11" t="s">
        <v>199</v>
      </c>
      <c r="B200" s="25">
        <v>9.23642E-05</v>
      </c>
      <c r="C200" s="25">
        <v>8.77007E-05</v>
      </c>
      <c r="D200" s="12">
        <f aca="true" t="shared" si="6" ref="D200:D263">ROUND(($D$2*B200)+($D$3*C200),2)</f>
        <v>6128.88</v>
      </c>
      <c r="E200" s="12"/>
      <c r="F200" s="15"/>
      <c r="G200" s="12">
        <f aca="true" t="shared" si="7" ref="G200:G263">ROUND(($G$2*B200)+($G$3*C200)+($G$4*C200),2)</f>
        <v>12768.14</v>
      </c>
    </row>
    <row r="201" spans="1:7" ht="15">
      <c r="A201" s="11" t="s">
        <v>200</v>
      </c>
      <c r="B201" s="25">
        <v>0.0005455413</v>
      </c>
      <c r="C201" s="25">
        <v>0.000517751</v>
      </c>
      <c r="D201" s="12">
        <f t="shared" si="6"/>
        <v>36184.95</v>
      </c>
      <c r="E201" s="12"/>
      <c r="F201" s="15"/>
      <c r="G201" s="12">
        <f t="shared" si="7"/>
        <v>75382.92</v>
      </c>
    </row>
    <row r="202" spans="1:7" ht="15">
      <c r="A202" s="11" t="s">
        <v>201</v>
      </c>
      <c r="B202" s="25">
        <v>0.0006000102</v>
      </c>
      <c r="C202" s="25">
        <v>0.0005565427</v>
      </c>
      <c r="D202" s="12">
        <f t="shared" si="6"/>
        <v>39023.63</v>
      </c>
      <c r="E202" s="12"/>
      <c r="F202" s="15"/>
      <c r="G202" s="12">
        <f t="shared" si="7"/>
        <v>81280.09</v>
      </c>
    </row>
    <row r="203" spans="1:7" ht="15">
      <c r="A203" s="11" t="s">
        <v>202</v>
      </c>
      <c r="B203" s="25">
        <v>0.0007317471</v>
      </c>
      <c r="C203" s="25">
        <v>0.000683299</v>
      </c>
      <c r="D203" s="12">
        <f t="shared" si="6"/>
        <v>47865.36</v>
      </c>
      <c r="E203" s="12"/>
      <c r="F203" s="15"/>
      <c r="G203" s="12">
        <f t="shared" si="7"/>
        <v>99701.99</v>
      </c>
    </row>
    <row r="204" spans="1:7" ht="15">
      <c r="A204" s="11" t="s">
        <v>203</v>
      </c>
      <c r="B204" s="25">
        <v>3.87471E-05</v>
      </c>
      <c r="C204" s="25">
        <v>3.78356E-05</v>
      </c>
      <c r="D204" s="12">
        <f t="shared" si="6"/>
        <v>2633.78</v>
      </c>
      <c r="E204" s="12"/>
      <c r="F204" s="15"/>
      <c r="G204" s="12">
        <f t="shared" si="7"/>
        <v>5488.23</v>
      </c>
    </row>
    <row r="205" spans="1:7" ht="15">
      <c r="A205" s="11" t="s">
        <v>204</v>
      </c>
      <c r="B205" s="25">
        <v>0.0003661441</v>
      </c>
      <c r="C205" s="25">
        <v>0.0003421268</v>
      </c>
      <c r="D205" s="12">
        <f t="shared" si="6"/>
        <v>23963.86</v>
      </c>
      <c r="E205" s="12"/>
      <c r="F205" s="15"/>
      <c r="G205" s="12">
        <f t="shared" si="7"/>
        <v>49916.23</v>
      </c>
    </row>
    <row r="206" spans="1:7" ht="15">
      <c r="A206" s="11" t="s">
        <v>205</v>
      </c>
      <c r="B206" s="25">
        <v>0.0003746436</v>
      </c>
      <c r="C206" s="25">
        <v>0.0003488508</v>
      </c>
      <c r="D206" s="12">
        <f t="shared" si="6"/>
        <v>24447.06</v>
      </c>
      <c r="E206" s="12"/>
      <c r="F206" s="15"/>
      <c r="G206" s="12">
        <f t="shared" si="7"/>
        <v>50921.15</v>
      </c>
    </row>
    <row r="207" spans="1:7" ht="15">
      <c r="A207" s="11" t="s">
        <v>206</v>
      </c>
      <c r="B207" s="25">
        <v>0.0115464088</v>
      </c>
      <c r="C207" s="25">
        <v>0.0106271257</v>
      </c>
      <c r="D207" s="12">
        <f t="shared" si="6"/>
        <v>745989.93</v>
      </c>
      <c r="E207" s="12"/>
      <c r="F207" s="15"/>
      <c r="G207" s="12">
        <f t="shared" si="7"/>
        <v>1553671.42</v>
      </c>
    </row>
    <row r="208" spans="1:7" ht="15">
      <c r="A208" s="11" t="s">
        <v>207</v>
      </c>
      <c r="B208" s="25">
        <v>8.99521E-05</v>
      </c>
      <c r="C208" s="25">
        <v>8.57247E-05</v>
      </c>
      <c r="D208" s="12">
        <f t="shared" si="6"/>
        <v>5987.68</v>
      </c>
      <c r="E208" s="12"/>
      <c r="F208" s="15"/>
      <c r="G208" s="12">
        <f t="shared" si="7"/>
        <v>12474.39</v>
      </c>
    </row>
    <row r="209" spans="1:7" ht="15">
      <c r="A209" s="11" t="s">
        <v>208</v>
      </c>
      <c r="B209" s="25">
        <v>0.0003571692</v>
      </c>
      <c r="C209" s="25">
        <v>0.0003346104</v>
      </c>
      <c r="D209" s="12">
        <f t="shared" si="6"/>
        <v>23428.64</v>
      </c>
      <c r="E209" s="12"/>
      <c r="F209" s="15"/>
      <c r="G209" s="12">
        <f t="shared" si="7"/>
        <v>48802.52</v>
      </c>
    </row>
    <row r="210" spans="1:7" ht="15">
      <c r="A210" s="11" t="s">
        <v>209</v>
      </c>
      <c r="B210" s="25">
        <v>0.0001509123</v>
      </c>
      <c r="C210" s="25">
        <v>0.0001416701</v>
      </c>
      <c r="D210" s="12">
        <f t="shared" si="6"/>
        <v>9916.51</v>
      </c>
      <c r="E210" s="12"/>
      <c r="F210" s="15"/>
      <c r="G210" s="12">
        <f t="shared" si="7"/>
        <v>20656.75</v>
      </c>
    </row>
    <row r="211" spans="1:7" ht="15">
      <c r="A211" s="11" t="s">
        <v>210</v>
      </c>
      <c r="B211" s="25">
        <v>0.0010584354</v>
      </c>
      <c r="C211" s="25">
        <v>0.0009770475</v>
      </c>
      <c r="D211" s="12">
        <f t="shared" si="6"/>
        <v>68556.21</v>
      </c>
      <c r="E211" s="12"/>
      <c r="F211" s="15"/>
      <c r="G211" s="12">
        <f t="shared" si="7"/>
        <v>142785.65</v>
      </c>
    </row>
    <row r="212" spans="1:7" ht="15">
      <c r="A212" s="11" t="s">
        <v>211</v>
      </c>
      <c r="B212" s="25">
        <v>0.0003158829</v>
      </c>
      <c r="C212" s="25">
        <v>0.0002960508</v>
      </c>
      <c r="D212" s="12">
        <f t="shared" si="6"/>
        <v>20727.6</v>
      </c>
      <c r="E212" s="12"/>
      <c r="F212" s="15"/>
      <c r="G212" s="12">
        <f t="shared" si="7"/>
        <v>43176.32</v>
      </c>
    </row>
    <row r="213" spans="1:7" ht="15">
      <c r="A213" s="11" t="s">
        <v>212</v>
      </c>
      <c r="B213" s="25">
        <v>6.41923E-05</v>
      </c>
      <c r="C213" s="25">
        <v>6.15236E-05</v>
      </c>
      <c r="D213" s="12">
        <f t="shared" si="6"/>
        <v>4293.86</v>
      </c>
      <c r="E213" s="12"/>
      <c r="F213" s="15"/>
      <c r="G213" s="12">
        <f t="shared" si="7"/>
        <v>8946.03</v>
      </c>
    </row>
    <row r="214" spans="1:7" ht="15">
      <c r="A214" s="11" t="s">
        <v>213</v>
      </c>
      <c r="B214" s="25">
        <v>0.0245029378</v>
      </c>
      <c r="C214" s="25">
        <v>0.0226413833</v>
      </c>
      <c r="D214" s="12">
        <f t="shared" si="6"/>
        <v>1588441.79</v>
      </c>
      <c r="E214" s="12"/>
      <c r="F214" s="15"/>
      <c r="G214" s="12">
        <f t="shared" si="7"/>
        <v>3308361.44</v>
      </c>
    </row>
    <row r="215" spans="1:7" ht="15">
      <c r="A215" s="11" t="s">
        <v>214</v>
      </c>
      <c r="B215" s="25">
        <v>3.88675E-05</v>
      </c>
      <c r="C215" s="25">
        <v>3.88675E-05</v>
      </c>
      <c r="D215" s="12">
        <f t="shared" si="6"/>
        <v>2696.82</v>
      </c>
      <c r="E215" s="12"/>
      <c r="F215" s="15"/>
      <c r="G215" s="12">
        <f t="shared" si="7"/>
        <v>5620.74</v>
      </c>
    </row>
    <row r="216" spans="1:7" ht="15">
      <c r="A216" s="11" t="s">
        <v>215</v>
      </c>
      <c r="B216" s="25">
        <v>0.0006194355</v>
      </c>
      <c r="C216" s="25">
        <v>0.0005827834</v>
      </c>
      <c r="D216" s="12">
        <f t="shared" si="6"/>
        <v>40780.39</v>
      </c>
      <c r="E216" s="12"/>
      <c r="F216" s="15"/>
      <c r="G216" s="12">
        <f t="shared" si="7"/>
        <v>84949.89</v>
      </c>
    </row>
    <row r="217" spans="1:7" ht="15">
      <c r="A217" s="11" t="s">
        <v>216</v>
      </c>
      <c r="B217" s="25">
        <v>5.06043E-05</v>
      </c>
      <c r="C217" s="25">
        <v>5.05646E-05</v>
      </c>
      <c r="D217" s="12">
        <f t="shared" si="6"/>
        <v>3508.8</v>
      </c>
      <c r="E217" s="12"/>
      <c r="F217" s="15"/>
      <c r="G217" s="12">
        <f t="shared" si="7"/>
        <v>7313.02</v>
      </c>
    </row>
    <row r="218" spans="1:7" ht="15">
      <c r="A218" s="11" t="s">
        <v>217</v>
      </c>
      <c r="B218" s="25">
        <v>7.37208E-05</v>
      </c>
      <c r="C218" s="25">
        <v>6.91498E-05</v>
      </c>
      <c r="D218" s="12">
        <f t="shared" si="6"/>
        <v>4840.86</v>
      </c>
      <c r="E218" s="12"/>
      <c r="F218" s="15"/>
      <c r="G218" s="12">
        <f t="shared" si="7"/>
        <v>10083.75</v>
      </c>
    </row>
    <row r="219" spans="1:7" ht="15">
      <c r="A219" s="11" t="s">
        <v>218</v>
      </c>
      <c r="B219" s="25">
        <v>0.0001250284</v>
      </c>
      <c r="C219" s="25">
        <v>0.0001200348</v>
      </c>
      <c r="D219" s="12">
        <f t="shared" si="6"/>
        <v>8375.48</v>
      </c>
      <c r="E219" s="12"/>
      <c r="F219" s="15"/>
      <c r="G219" s="12">
        <f t="shared" si="7"/>
        <v>17450.12</v>
      </c>
    </row>
    <row r="220" spans="1:7" ht="15">
      <c r="A220" s="11" t="s">
        <v>219</v>
      </c>
      <c r="B220" s="25">
        <v>0.0004252284</v>
      </c>
      <c r="C220" s="25">
        <v>0.0004002599</v>
      </c>
      <c r="D220" s="12">
        <f t="shared" si="6"/>
        <v>28006.35</v>
      </c>
      <c r="E220" s="12"/>
      <c r="F220" s="15"/>
      <c r="G220" s="12">
        <f t="shared" si="7"/>
        <v>58340.46</v>
      </c>
    </row>
    <row r="221" spans="1:7" ht="15">
      <c r="A221" s="11" t="s">
        <v>220</v>
      </c>
      <c r="B221" s="25">
        <v>0.0023033518</v>
      </c>
      <c r="C221" s="25">
        <v>0.0021245406</v>
      </c>
      <c r="D221" s="12">
        <f t="shared" si="6"/>
        <v>149089.27</v>
      </c>
      <c r="E221" s="12"/>
      <c r="F221" s="15"/>
      <c r="G221" s="12">
        <f t="shared" si="7"/>
        <v>310513.88</v>
      </c>
    </row>
    <row r="222" spans="1:7" ht="15">
      <c r="A222" s="11" t="s">
        <v>221</v>
      </c>
      <c r="B222" s="25">
        <v>0.0002170977</v>
      </c>
      <c r="C222" s="25">
        <v>0.000207463</v>
      </c>
      <c r="D222" s="12">
        <f t="shared" si="6"/>
        <v>14485.24</v>
      </c>
      <c r="E222" s="12"/>
      <c r="F222" s="15"/>
      <c r="G222" s="12">
        <f t="shared" si="7"/>
        <v>30178.45</v>
      </c>
    </row>
    <row r="223" spans="1:7" ht="15">
      <c r="A223" s="11" t="s">
        <v>222</v>
      </c>
      <c r="B223" s="25">
        <v>0.0009215583</v>
      </c>
      <c r="C223" s="25">
        <v>0.0008621016</v>
      </c>
      <c r="D223" s="12">
        <f t="shared" si="6"/>
        <v>60374.89</v>
      </c>
      <c r="E223" s="12"/>
      <c r="F223" s="15"/>
      <c r="G223" s="12">
        <f t="shared" si="7"/>
        <v>125760.95</v>
      </c>
    </row>
    <row r="224" spans="1:7" ht="15">
      <c r="A224" s="11" t="s">
        <v>223</v>
      </c>
      <c r="B224" s="25">
        <v>0.0001096599</v>
      </c>
      <c r="C224" s="25">
        <v>0.000104151</v>
      </c>
      <c r="D224" s="12">
        <f t="shared" si="6"/>
        <v>7278.22</v>
      </c>
      <c r="E224" s="12"/>
      <c r="F224" s="15"/>
      <c r="G224" s="12">
        <f t="shared" si="7"/>
        <v>15162.57</v>
      </c>
    </row>
    <row r="225" spans="1:7" ht="15">
      <c r="A225" s="11" t="s">
        <v>224</v>
      </c>
      <c r="B225" s="25">
        <v>3.70821E-05</v>
      </c>
      <c r="C225" s="25">
        <v>3.51534E-05</v>
      </c>
      <c r="D225" s="12">
        <f t="shared" si="6"/>
        <v>2457.22</v>
      </c>
      <c r="E225" s="12"/>
      <c r="F225" s="15"/>
      <c r="G225" s="12">
        <f t="shared" si="7"/>
        <v>5118.99</v>
      </c>
    </row>
    <row r="226" spans="1:7" ht="15">
      <c r="A226" s="11" t="s">
        <v>225</v>
      </c>
      <c r="B226" s="25">
        <v>0.0002072165</v>
      </c>
      <c r="C226" s="25">
        <v>0.0001962159</v>
      </c>
      <c r="D226" s="12">
        <f t="shared" si="6"/>
        <v>13717.68</v>
      </c>
      <c r="E226" s="12"/>
      <c r="F226" s="15"/>
      <c r="G226" s="12">
        <f t="shared" si="7"/>
        <v>28577.01</v>
      </c>
    </row>
    <row r="227" spans="1:7" ht="15">
      <c r="A227" s="11" t="s">
        <v>226</v>
      </c>
      <c r="B227" s="25">
        <v>0.0017360148</v>
      </c>
      <c r="C227" s="25">
        <v>0.0016070481</v>
      </c>
      <c r="D227" s="12">
        <f t="shared" si="6"/>
        <v>112715.3</v>
      </c>
      <c r="E227" s="12"/>
      <c r="F227" s="15"/>
      <c r="G227" s="12">
        <f t="shared" si="7"/>
        <v>234764.06</v>
      </c>
    </row>
    <row r="228" spans="1:7" ht="15">
      <c r="A228" s="11" t="s">
        <v>227</v>
      </c>
      <c r="B228" s="25">
        <v>0.000264737</v>
      </c>
      <c r="C228" s="25">
        <v>0.0002469645</v>
      </c>
      <c r="D228" s="12">
        <f t="shared" si="6"/>
        <v>17302.42</v>
      </c>
      <c r="E228" s="12"/>
      <c r="F228" s="15"/>
      <c r="G228" s="12">
        <f t="shared" si="7"/>
        <v>36040.05</v>
      </c>
    </row>
    <row r="229" spans="1:7" ht="15">
      <c r="A229" s="11" t="s">
        <v>228</v>
      </c>
      <c r="B229" s="25">
        <v>0.0004818324</v>
      </c>
      <c r="C229" s="25">
        <v>0.0004638273</v>
      </c>
      <c r="D229" s="12">
        <f t="shared" si="6"/>
        <v>32351.63</v>
      </c>
      <c r="E229" s="12"/>
      <c r="F229" s="15"/>
      <c r="G229" s="12">
        <f t="shared" si="7"/>
        <v>67405.48</v>
      </c>
    </row>
    <row r="230" spans="1:7" ht="15">
      <c r="A230" s="11" t="s">
        <v>229</v>
      </c>
      <c r="B230" s="25">
        <v>1.18292E-05</v>
      </c>
      <c r="C230" s="25">
        <v>1.1129E-05</v>
      </c>
      <c r="D230" s="12">
        <f t="shared" si="6"/>
        <v>778.76</v>
      </c>
      <c r="E230" s="12"/>
      <c r="F230" s="15"/>
      <c r="G230" s="12">
        <f t="shared" si="7"/>
        <v>1622.23</v>
      </c>
    </row>
    <row r="231" spans="1:7" ht="15">
      <c r="A231" s="11" t="s">
        <v>230</v>
      </c>
      <c r="B231" s="25">
        <v>9.39423E-05</v>
      </c>
      <c r="C231" s="25">
        <v>9.04943E-05</v>
      </c>
      <c r="D231" s="12">
        <f t="shared" si="6"/>
        <v>6311.31</v>
      </c>
      <c r="E231" s="12"/>
      <c r="F231" s="15"/>
      <c r="G231" s="12">
        <f t="shared" si="7"/>
        <v>13149.85</v>
      </c>
    </row>
    <row r="232" spans="1:7" ht="15">
      <c r="A232" s="11" t="s">
        <v>231</v>
      </c>
      <c r="B232" s="25">
        <v>8.08281E-05</v>
      </c>
      <c r="C232" s="25">
        <v>7.77236E-05</v>
      </c>
      <c r="D232" s="12">
        <f t="shared" si="6"/>
        <v>5421.99</v>
      </c>
      <c r="E232" s="12"/>
      <c r="F232" s="15"/>
      <c r="G232" s="12">
        <f t="shared" si="7"/>
        <v>11296.75</v>
      </c>
    </row>
    <row r="233" spans="1:7" ht="15">
      <c r="A233" s="11" t="s">
        <v>232</v>
      </c>
      <c r="B233" s="25">
        <v>0.0019029554</v>
      </c>
      <c r="C233" s="25">
        <v>0.0017819046</v>
      </c>
      <c r="D233" s="12">
        <f t="shared" si="6"/>
        <v>124773.44</v>
      </c>
      <c r="E233" s="12"/>
      <c r="F233" s="15"/>
      <c r="G233" s="12">
        <f t="shared" si="7"/>
        <v>259905.46</v>
      </c>
    </row>
    <row r="234" spans="1:7" ht="15">
      <c r="A234" s="11" t="s">
        <v>233</v>
      </c>
      <c r="B234" s="25">
        <v>0.0012530533</v>
      </c>
      <c r="C234" s="25">
        <v>0.0011522177</v>
      </c>
      <c r="D234" s="12">
        <f t="shared" si="6"/>
        <v>80892.89</v>
      </c>
      <c r="E234" s="12"/>
      <c r="F234" s="15"/>
      <c r="G234" s="12">
        <f t="shared" si="7"/>
        <v>168474.02</v>
      </c>
    </row>
    <row r="235" spans="1:7" ht="15">
      <c r="A235" s="11" t="s">
        <v>234</v>
      </c>
      <c r="B235" s="25">
        <v>4.35322E-05</v>
      </c>
      <c r="C235" s="25">
        <v>4.24489E-05</v>
      </c>
      <c r="D235" s="12">
        <f t="shared" si="6"/>
        <v>2955.48</v>
      </c>
      <c r="E235" s="12"/>
      <c r="F235" s="15"/>
      <c r="G235" s="12">
        <f t="shared" si="7"/>
        <v>6158.52</v>
      </c>
    </row>
    <row r="236" spans="1:7" ht="15">
      <c r="A236" s="11" t="s">
        <v>235</v>
      </c>
      <c r="B236" s="25">
        <v>0.0008202471</v>
      </c>
      <c r="C236" s="25">
        <v>0.0007590388</v>
      </c>
      <c r="D236" s="12">
        <f t="shared" si="6"/>
        <v>53240.31</v>
      </c>
      <c r="E236" s="12"/>
      <c r="F236" s="15"/>
      <c r="G236" s="12">
        <f t="shared" si="7"/>
        <v>110888.85</v>
      </c>
    </row>
    <row r="237" spans="1:7" ht="15">
      <c r="A237" s="17" t="s">
        <v>236</v>
      </c>
      <c r="B237" s="25">
        <v>0.0003415647</v>
      </c>
      <c r="C237" s="25">
        <v>0.0003308256</v>
      </c>
      <c r="D237" s="12">
        <f t="shared" si="6"/>
        <v>23055.12</v>
      </c>
      <c r="E237" s="12"/>
      <c r="F237" s="15"/>
      <c r="G237" s="12">
        <f t="shared" si="7"/>
        <v>48038.52</v>
      </c>
    </row>
    <row r="238" spans="1:7" ht="15">
      <c r="A238" s="11" t="s">
        <v>237</v>
      </c>
      <c r="B238" s="25">
        <v>6.85096E-05</v>
      </c>
      <c r="C238" s="25">
        <v>6.44538E-05</v>
      </c>
      <c r="D238" s="12">
        <f t="shared" si="6"/>
        <v>4510.19</v>
      </c>
      <c r="E238" s="12"/>
      <c r="F238" s="15"/>
      <c r="G238" s="12">
        <f t="shared" si="7"/>
        <v>9395.2</v>
      </c>
    </row>
    <row r="239" spans="1:7" ht="15">
      <c r="A239" s="11" t="s">
        <v>238</v>
      </c>
      <c r="B239" s="25">
        <v>0.0013852424</v>
      </c>
      <c r="C239" s="25">
        <v>0.0012842773</v>
      </c>
      <c r="D239" s="12">
        <f t="shared" si="6"/>
        <v>90057.07</v>
      </c>
      <c r="E239" s="12"/>
      <c r="F239" s="15"/>
      <c r="G239" s="12">
        <f t="shared" si="7"/>
        <v>187573.92</v>
      </c>
    </row>
    <row r="240" spans="1:7" ht="15">
      <c r="A240" s="11" t="s">
        <v>239</v>
      </c>
      <c r="B240" s="25">
        <v>0.0002730829</v>
      </c>
      <c r="C240" s="25">
        <v>0.0002585946</v>
      </c>
      <c r="D240" s="12">
        <f t="shared" si="6"/>
        <v>18078.55</v>
      </c>
      <c r="E240" s="12"/>
      <c r="F240" s="15"/>
      <c r="G240" s="12">
        <f t="shared" si="7"/>
        <v>37661.71</v>
      </c>
    </row>
    <row r="241" spans="1:7" ht="15">
      <c r="A241" s="11" t="s">
        <v>240</v>
      </c>
      <c r="B241" s="25">
        <v>0.0001864356</v>
      </c>
      <c r="C241" s="25">
        <v>0.0001774113</v>
      </c>
      <c r="D241" s="12">
        <f t="shared" si="6"/>
        <v>12394.37</v>
      </c>
      <c r="E241" s="12"/>
      <c r="F241" s="15"/>
      <c r="G241" s="12">
        <f t="shared" si="7"/>
        <v>25821.39</v>
      </c>
    </row>
    <row r="242" spans="1:7" ht="15">
      <c r="A242" s="11" t="s">
        <v>241</v>
      </c>
      <c r="B242" s="25">
        <v>0.0009704339</v>
      </c>
      <c r="C242" s="25">
        <v>0.0009126088</v>
      </c>
      <c r="D242" s="12">
        <f t="shared" si="6"/>
        <v>63864.02</v>
      </c>
      <c r="E242" s="12"/>
      <c r="F242" s="15"/>
      <c r="G242" s="12">
        <f t="shared" si="7"/>
        <v>133035.04</v>
      </c>
    </row>
    <row r="243" spans="1:7" ht="15">
      <c r="A243" s="11" t="s">
        <v>242</v>
      </c>
      <c r="B243" s="25">
        <v>0.0002964701</v>
      </c>
      <c r="C243" s="25">
        <v>0.0002856293</v>
      </c>
      <c r="D243" s="12">
        <f t="shared" si="6"/>
        <v>19920.13</v>
      </c>
      <c r="E243" s="12"/>
      <c r="F243" s="15"/>
      <c r="G243" s="12">
        <f t="shared" si="7"/>
        <v>41504.41</v>
      </c>
    </row>
    <row r="244" spans="1:7" ht="15">
      <c r="A244" s="11" t="s">
        <v>243</v>
      </c>
      <c r="B244" s="25">
        <v>0.0004922362</v>
      </c>
      <c r="C244" s="25">
        <v>0.0004677592</v>
      </c>
      <c r="D244" s="12">
        <f t="shared" si="6"/>
        <v>32685.18</v>
      </c>
      <c r="E244" s="12"/>
      <c r="F244" s="15"/>
      <c r="G244" s="12">
        <f t="shared" si="7"/>
        <v>68092.72</v>
      </c>
    </row>
    <row r="245" spans="1:7" ht="15">
      <c r="A245" s="11" t="s">
        <v>244</v>
      </c>
      <c r="B245" s="25">
        <v>2.14289E-05</v>
      </c>
      <c r="C245" s="25">
        <v>2.12704E-05</v>
      </c>
      <c r="D245" s="12">
        <f t="shared" si="6"/>
        <v>1477.34</v>
      </c>
      <c r="E245" s="12"/>
      <c r="F245" s="15"/>
      <c r="G245" s="12">
        <f t="shared" si="7"/>
        <v>3078.88</v>
      </c>
    </row>
    <row r="246" spans="1:7" ht="15">
      <c r="A246" s="11" t="s">
        <v>245</v>
      </c>
      <c r="B246" s="25">
        <v>0.0037571477</v>
      </c>
      <c r="C246" s="25">
        <v>0.0034701095</v>
      </c>
      <c r="D246" s="12">
        <f t="shared" si="6"/>
        <v>243467.2</v>
      </c>
      <c r="E246" s="12"/>
      <c r="G246" s="12">
        <f t="shared" si="7"/>
        <v>507084.48</v>
      </c>
    </row>
    <row r="247" spans="1:7" ht="15">
      <c r="A247" s="11" t="s">
        <v>246</v>
      </c>
      <c r="B247" s="25">
        <v>0.0027090532</v>
      </c>
      <c r="C247" s="25">
        <v>0.0025137814</v>
      </c>
      <c r="D247" s="12">
        <f t="shared" si="6"/>
        <v>176251.22</v>
      </c>
      <c r="E247" s="12"/>
      <c r="G247" s="12">
        <f t="shared" si="7"/>
        <v>367104.87</v>
      </c>
    </row>
    <row r="248" spans="1:7" ht="15">
      <c r="A248" s="11" t="s">
        <v>247</v>
      </c>
      <c r="B248" s="25">
        <v>0.0002259354</v>
      </c>
      <c r="C248" s="25">
        <v>0.0002129875</v>
      </c>
      <c r="D248" s="12">
        <f t="shared" si="6"/>
        <v>14899.65</v>
      </c>
      <c r="E248" s="12"/>
      <c r="G248" s="12">
        <f t="shared" si="7"/>
        <v>31038.1</v>
      </c>
    </row>
    <row r="249" spans="1:7" ht="15">
      <c r="A249" s="11" t="s">
        <v>248</v>
      </c>
      <c r="B249" s="25">
        <v>0.0001132923</v>
      </c>
      <c r="C249" s="25">
        <v>0.0001088403</v>
      </c>
      <c r="D249" s="12">
        <f t="shared" si="6"/>
        <v>7593.67</v>
      </c>
      <c r="E249" s="12"/>
      <c r="G249" s="12">
        <f t="shared" si="7"/>
        <v>15821.33</v>
      </c>
    </row>
    <row r="250" spans="1:7" ht="15">
      <c r="A250" s="11" t="s">
        <v>249</v>
      </c>
      <c r="B250" s="25">
        <v>0.0023376553</v>
      </c>
      <c r="C250" s="25">
        <v>0.0021488198</v>
      </c>
      <c r="D250" s="12">
        <f t="shared" si="6"/>
        <v>150867.95</v>
      </c>
      <c r="E250" s="12"/>
      <c r="G250" s="12">
        <f t="shared" si="7"/>
        <v>314208.72</v>
      </c>
    </row>
    <row r="251" spans="1:7" ht="15">
      <c r="A251" s="11" t="s">
        <v>250</v>
      </c>
      <c r="B251" s="25">
        <v>0.0001646007</v>
      </c>
      <c r="C251" s="25">
        <v>0.0001534548</v>
      </c>
      <c r="D251" s="12">
        <f t="shared" si="6"/>
        <v>10752.06</v>
      </c>
      <c r="E251" s="12"/>
      <c r="G251" s="12">
        <f t="shared" si="7"/>
        <v>22395.87</v>
      </c>
    </row>
    <row r="252" spans="1:7" ht="15">
      <c r="A252" s="11" t="s">
        <v>251</v>
      </c>
      <c r="B252" s="25">
        <v>0.0005454802</v>
      </c>
      <c r="C252" s="25">
        <v>0.0005069099</v>
      </c>
      <c r="D252" s="12">
        <f t="shared" si="6"/>
        <v>35533.9</v>
      </c>
      <c r="E252" s="12"/>
      <c r="G252" s="12">
        <f t="shared" si="7"/>
        <v>74012.77</v>
      </c>
    </row>
    <row r="253" spans="1:7" ht="15">
      <c r="A253" s="11" t="s">
        <v>252</v>
      </c>
      <c r="B253" s="25">
        <v>0.0299002794</v>
      </c>
      <c r="C253" s="25">
        <v>0.0273866928</v>
      </c>
      <c r="D253" s="12">
        <f t="shared" si="6"/>
        <v>1923813.81</v>
      </c>
      <c r="E253" s="12"/>
      <c r="G253" s="12">
        <f t="shared" si="7"/>
        <v>4006547.15</v>
      </c>
    </row>
    <row r="254" spans="1:7" ht="15">
      <c r="A254" s="11" t="s">
        <v>253</v>
      </c>
      <c r="B254" s="25">
        <v>0.0016494552</v>
      </c>
      <c r="C254" s="25">
        <v>0.0015564431</v>
      </c>
      <c r="D254" s="12">
        <f t="shared" si="6"/>
        <v>108866.68</v>
      </c>
      <c r="E254" s="12"/>
      <c r="G254" s="12">
        <f t="shared" si="7"/>
        <v>226786.83</v>
      </c>
    </row>
    <row r="255" spans="1:7" ht="15">
      <c r="A255" s="11" t="s">
        <v>254</v>
      </c>
      <c r="B255" s="25">
        <v>0.0023421966</v>
      </c>
      <c r="C255" s="25">
        <v>0.0021994881</v>
      </c>
      <c r="D255" s="12">
        <f t="shared" si="6"/>
        <v>153950.73</v>
      </c>
      <c r="E255" s="12"/>
      <c r="G255" s="12">
        <f t="shared" si="7"/>
        <v>320690.45</v>
      </c>
    </row>
    <row r="256" spans="1:7" ht="15">
      <c r="A256" s="11" t="s">
        <v>255</v>
      </c>
      <c r="B256" s="25">
        <v>6.75738E-05</v>
      </c>
      <c r="C256" s="25">
        <v>6.63187E-05</v>
      </c>
      <c r="D256" s="12">
        <f t="shared" si="6"/>
        <v>4613.3</v>
      </c>
      <c r="E256" s="12"/>
      <c r="G256" s="12">
        <f t="shared" si="7"/>
        <v>9613.55</v>
      </c>
    </row>
    <row r="257" spans="1:7" ht="15">
      <c r="A257" s="11" t="s">
        <v>256</v>
      </c>
      <c r="B257" s="25">
        <v>0.001657499</v>
      </c>
      <c r="C257" s="25">
        <v>0.001527848</v>
      </c>
      <c r="D257" s="12">
        <f t="shared" si="6"/>
        <v>107226.42</v>
      </c>
      <c r="E257" s="12"/>
      <c r="G257" s="12">
        <f t="shared" si="7"/>
        <v>223323.24</v>
      </c>
    </row>
    <row r="258" spans="1:7" ht="15">
      <c r="A258" s="11" t="s">
        <v>257</v>
      </c>
      <c r="B258" s="25">
        <v>0.0001496186</v>
      </c>
      <c r="C258" s="25">
        <v>0.0001415243</v>
      </c>
      <c r="D258" s="12">
        <f t="shared" si="6"/>
        <v>9895.63</v>
      </c>
      <c r="E258" s="12"/>
      <c r="G258" s="12">
        <f t="shared" si="7"/>
        <v>20614.62</v>
      </c>
    </row>
    <row r="259" spans="1:7" ht="15">
      <c r="A259" s="11" t="s">
        <v>258</v>
      </c>
      <c r="B259" s="25">
        <v>4.38875E-05</v>
      </c>
      <c r="C259" s="25">
        <v>4.24607E-05</v>
      </c>
      <c r="D259" s="12">
        <f t="shared" si="6"/>
        <v>2959.53</v>
      </c>
      <c r="E259" s="12"/>
      <c r="G259" s="12">
        <f t="shared" si="7"/>
        <v>6166.52</v>
      </c>
    </row>
    <row r="260" spans="1:7" ht="15">
      <c r="A260" s="11" t="s">
        <v>259</v>
      </c>
      <c r="B260" s="25">
        <v>6.00292E-05</v>
      </c>
      <c r="C260" s="25">
        <v>5.77305E-05</v>
      </c>
      <c r="D260" s="12">
        <f t="shared" si="6"/>
        <v>4027.2</v>
      </c>
      <c r="E260" s="12"/>
      <c r="G260" s="12">
        <f t="shared" si="7"/>
        <v>8390.71</v>
      </c>
    </row>
    <row r="261" spans="1:7" ht="15">
      <c r="A261" s="11" t="s">
        <v>260</v>
      </c>
      <c r="B261" s="25">
        <v>8.75846E-05</v>
      </c>
      <c r="C261" s="25">
        <v>8.63428E-05</v>
      </c>
      <c r="D261" s="12">
        <f t="shared" si="6"/>
        <v>6002.55</v>
      </c>
      <c r="E261" s="12"/>
      <c r="G261" s="12">
        <f t="shared" si="7"/>
        <v>12509.05</v>
      </c>
    </row>
    <row r="262" spans="1:7" ht="15">
      <c r="A262" s="11" t="s">
        <v>261</v>
      </c>
      <c r="B262" s="25">
        <v>0.0008923475</v>
      </c>
      <c r="C262" s="25">
        <v>0.0008379916</v>
      </c>
      <c r="D262" s="12">
        <f t="shared" si="6"/>
        <v>58654.15</v>
      </c>
      <c r="E262" s="12"/>
      <c r="G262" s="12">
        <f t="shared" si="7"/>
        <v>122180.83</v>
      </c>
    </row>
    <row r="263" spans="1:7" ht="15">
      <c r="A263" s="11" t="s">
        <v>262</v>
      </c>
      <c r="B263" s="25">
        <v>0.0002168986</v>
      </c>
      <c r="C263" s="25">
        <v>0.0002060287</v>
      </c>
      <c r="D263" s="12">
        <f t="shared" si="6"/>
        <v>14397.31</v>
      </c>
      <c r="E263" s="12"/>
      <c r="G263" s="12">
        <f t="shared" si="7"/>
        <v>29993.67</v>
      </c>
    </row>
    <row r="264" spans="1:7" ht="15">
      <c r="A264" s="11" t="s">
        <v>263</v>
      </c>
      <c r="B264" s="25">
        <v>6.4082E-05</v>
      </c>
      <c r="C264" s="25">
        <v>6.18627E-05</v>
      </c>
      <c r="D264" s="12">
        <f aca="true" t="shared" si="8" ref="D264:D276">ROUND(($D$2*B264)+($D$3*C264),2)</f>
        <v>4313.17</v>
      </c>
      <c r="E264" s="12"/>
      <c r="G264" s="12">
        <f aca="true" t="shared" si="9" ref="G264:G277">ROUND(($G$2*B264)+($G$3*C264)+($G$4*C264),2)</f>
        <v>8986.83</v>
      </c>
    </row>
    <row r="265" spans="1:7" ht="15">
      <c r="A265" s="11" t="s">
        <v>264</v>
      </c>
      <c r="B265" s="25">
        <v>0.0021641862</v>
      </c>
      <c r="C265" s="25">
        <v>0.0019996163</v>
      </c>
      <c r="D265" s="12">
        <f t="shared" si="8"/>
        <v>140287.75</v>
      </c>
      <c r="E265" s="12"/>
      <c r="G265" s="12">
        <f t="shared" si="9"/>
        <v>292187.15</v>
      </c>
    </row>
    <row r="266" spans="1:7" ht="15">
      <c r="A266" s="11" t="s">
        <v>265</v>
      </c>
      <c r="B266" s="25">
        <v>0.0002104067</v>
      </c>
      <c r="C266" s="25">
        <v>0.0002006849</v>
      </c>
      <c r="D266" s="12">
        <f t="shared" si="8"/>
        <v>14015.76</v>
      </c>
      <c r="E266" s="12"/>
      <c r="G266" s="12">
        <f t="shared" si="9"/>
        <v>29199.84</v>
      </c>
    </row>
    <row r="267" spans="1:7" ht="15">
      <c r="A267" s="11" t="s">
        <v>266</v>
      </c>
      <c r="B267" s="25">
        <v>0.0256605624</v>
      </c>
      <c r="C267" s="25">
        <v>0.0234834554</v>
      </c>
      <c r="D267" s="12">
        <f t="shared" si="8"/>
        <v>1649830.06</v>
      </c>
      <c r="E267" s="12"/>
      <c r="G267" s="12">
        <f t="shared" si="9"/>
        <v>3435920.45</v>
      </c>
    </row>
    <row r="268" spans="1:7" ht="15">
      <c r="A268" s="11" t="s">
        <v>267</v>
      </c>
      <c r="B268" s="25">
        <v>0.0074098797</v>
      </c>
      <c r="C268" s="25">
        <v>0.0068269335</v>
      </c>
      <c r="D268" s="12">
        <f t="shared" si="8"/>
        <v>479157.32</v>
      </c>
      <c r="E268" s="12"/>
      <c r="G268" s="12">
        <f t="shared" si="9"/>
        <v>997949</v>
      </c>
    </row>
    <row r="269" spans="1:7" ht="15">
      <c r="A269" s="11" t="s">
        <v>268</v>
      </c>
      <c r="B269" s="25">
        <v>0.0003949313</v>
      </c>
      <c r="C269" s="25">
        <v>0.0003692495</v>
      </c>
      <c r="D269" s="12">
        <f t="shared" si="8"/>
        <v>25861.39</v>
      </c>
      <c r="E269" s="12"/>
      <c r="G269" s="12">
        <f t="shared" si="9"/>
        <v>53869.03</v>
      </c>
    </row>
    <row r="270" spans="1:7" ht="15">
      <c r="A270" s="11" t="s">
        <v>269</v>
      </c>
      <c r="B270" s="25">
        <v>0.0001141284</v>
      </c>
      <c r="C270" s="25">
        <v>0.00010784</v>
      </c>
      <c r="D270" s="12">
        <f t="shared" si="8"/>
        <v>7541.49</v>
      </c>
      <c r="E270" s="12"/>
      <c r="G270" s="12">
        <f t="shared" si="9"/>
        <v>15710.33</v>
      </c>
    </row>
    <row r="271" spans="1:7" ht="15">
      <c r="A271" s="11" t="s">
        <v>270</v>
      </c>
      <c r="B271" s="25">
        <v>0.0002601745</v>
      </c>
      <c r="C271" s="25">
        <v>0.0002483891</v>
      </c>
      <c r="D271" s="12">
        <f t="shared" si="8"/>
        <v>17345.08</v>
      </c>
      <c r="E271" s="12"/>
      <c r="G271" s="12">
        <f t="shared" si="9"/>
        <v>36136.32</v>
      </c>
    </row>
    <row r="272" spans="1:7" ht="15">
      <c r="A272" s="11" t="s">
        <v>271</v>
      </c>
      <c r="B272" s="25">
        <v>0.0085135046</v>
      </c>
      <c r="C272" s="25">
        <v>0.0078866774</v>
      </c>
      <c r="D272" s="12">
        <f t="shared" si="8"/>
        <v>553099.47</v>
      </c>
      <c r="E272" s="12"/>
      <c r="G272" s="12">
        <f t="shared" si="9"/>
        <v>1152006.07</v>
      </c>
    </row>
    <row r="273" spans="1:7" ht="15">
      <c r="A273" s="11" t="s">
        <v>272</v>
      </c>
      <c r="B273" s="25">
        <v>0.000378136</v>
      </c>
      <c r="C273" s="25">
        <v>0.0003563222</v>
      </c>
      <c r="D273" s="12">
        <f t="shared" si="8"/>
        <v>24928.13</v>
      </c>
      <c r="E273" s="12"/>
      <c r="G273" s="12">
        <f t="shared" si="9"/>
        <v>51928.67</v>
      </c>
    </row>
    <row r="274" spans="1:7" ht="15">
      <c r="A274" s="11" t="s">
        <v>273</v>
      </c>
      <c r="B274" s="25">
        <v>0.0023074115</v>
      </c>
      <c r="C274" s="25">
        <v>0.0021461707</v>
      </c>
      <c r="D274" s="12">
        <f t="shared" si="8"/>
        <v>150425.2</v>
      </c>
      <c r="E274" s="12"/>
      <c r="G274" s="12">
        <f t="shared" si="9"/>
        <v>313319.78</v>
      </c>
    </row>
    <row r="275" spans="1:7" ht="15">
      <c r="A275" s="11" t="s">
        <v>274</v>
      </c>
      <c r="B275" s="25">
        <v>0.0006397754</v>
      </c>
      <c r="C275" s="25">
        <v>0.0006045658</v>
      </c>
      <c r="D275" s="12">
        <f t="shared" si="8"/>
        <v>42278.22</v>
      </c>
      <c r="E275" s="12"/>
      <c r="G275" s="12">
        <f t="shared" si="9"/>
        <v>88073.47</v>
      </c>
    </row>
    <row r="276" spans="1:7" ht="15">
      <c r="A276" s="11" t="s">
        <v>275</v>
      </c>
      <c r="B276" s="25">
        <v>0.000119355</v>
      </c>
      <c r="C276" s="25">
        <v>0.0001120454</v>
      </c>
      <c r="D276" s="12">
        <f t="shared" si="8"/>
        <v>7842.87</v>
      </c>
      <c r="E276" s="12"/>
      <c r="G276" s="12">
        <f t="shared" si="9"/>
        <v>16337.21</v>
      </c>
    </row>
    <row r="277" spans="1:7" ht="15">
      <c r="A277" s="11" t="s">
        <v>276</v>
      </c>
      <c r="B277" s="25">
        <v>0.0009817979</v>
      </c>
      <c r="C277" s="25">
        <v>0.0009172921</v>
      </c>
      <c r="D277" s="12">
        <f>ROUND(($D$2*B277)+($D$3*C277),2)+0.03</f>
        <v>64251.69</v>
      </c>
      <c r="E277" s="12"/>
      <c r="G277" s="12">
        <f t="shared" si="9"/>
        <v>133834.77</v>
      </c>
    </row>
    <row r="278" spans="2:5" ht="15">
      <c r="B278" s="18"/>
      <c r="D278" s="12"/>
      <c r="E278" s="12"/>
    </row>
    <row r="279" spans="1:7" ht="15">
      <c r="A279" s="5" t="s">
        <v>277</v>
      </c>
      <c r="B279" s="18">
        <f>SUM(B8:B277)</f>
        <v>0.9999999995999997</v>
      </c>
      <c r="C279" s="18">
        <f>SUM(C8:C277)</f>
        <v>0.9999999990000001</v>
      </c>
      <c r="D279" s="12">
        <f>SUM(D8:D277)</f>
        <v>69385048.02999999</v>
      </c>
      <c r="E279" s="12"/>
      <c r="F279" s="19"/>
      <c r="G279" s="12">
        <f>SUM(G8:G277)</f>
        <v>144612925.3400001</v>
      </c>
    </row>
    <row r="280" spans="4:7" ht="15">
      <c r="D280" s="6">
        <f>+D279-D5</f>
        <v>0.0299999862909317</v>
      </c>
      <c r="F280" s="14"/>
      <c r="G280" s="6">
        <f>+G279-G5</f>
        <v>-0.15999990701675415</v>
      </c>
    </row>
    <row r="281" spans="4:5" ht="15">
      <c r="D281" s="12"/>
      <c r="E281" s="12"/>
    </row>
    <row r="291" spans="4:7" ht="15">
      <c r="D291" s="4"/>
      <c r="E291" s="4"/>
      <c r="G291" s="4"/>
    </row>
    <row r="292" spans="4:7" ht="15">
      <c r="D292" s="4"/>
      <c r="E292" s="4"/>
      <c r="G292" s="4"/>
    </row>
    <row r="293" spans="4:7" ht="15">
      <c r="D293" s="4"/>
      <c r="E293" s="4"/>
      <c r="G293" s="4"/>
    </row>
    <row r="294" spans="4:7" ht="15">
      <c r="D294" s="20"/>
      <c r="E294" s="20"/>
      <c r="G294" s="20"/>
    </row>
    <row r="295" spans="4:7" ht="15">
      <c r="D295" s="20"/>
      <c r="E295" s="20"/>
      <c r="G295" s="20"/>
    </row>
  </sheetData>
  <sheetProtection/>
  <printOptions/>
  <pageMargins left="0" right="0" top="0" bottom="0" header="0" footer="0"/>
  <pageSetup horizontalDpi="300" verticalDpi="300" orientation="portrait" paperSize="5" scale="8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johnsonc</dc:creator>
  <cp:keywords/>
  <dc:description/>
  <cp:lastModifiedBy>Meghan MacKillop</cp:lastModifiedBy>
  <cp:lastPrinted>2014-09-04T15:47:37Z</cp:lastPrinted>
  <dcterms:created xsi:type="dcterms:W3CDTF">2010-08-27T14:51:14Z</dcterms:created>
  <dcterms:modified xsi:type="dcterms:W3CDTF">2021-08-30T21:36:10Z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